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935" yWindow="2145" windowWidth="18075" windowHeight="11640" activeTab="0"/>
  </bookViews>
  <sheets>
    <sheet name="Resultats" sheetId="1" r:id="rId1"/>
    <sheet name="Instructions" sheetId="2" r:id="rId2"/>
    <sheet name="Appariements" sheetId="3" r:id="rId3"/>
    <sheet name="Armees" sheetId="4" r:id="rId4"/>
  </sheets>
  <definedNames/>
  <calcPr fullCalcOnLoad="1"/>
</workbook>
</file>

<file path=xl/sharedStrings.xml><?xml version="1.0" encoding="utf-8"?>
<sst xmlns="http://schemas.openxmlformats.org/spreadsheetml/2006/main" count="375" uniqueCount="353">
  <si>
    <t>Date</t>
  </si>
  <si>
    <t>Pays</t>
  </si>
  <si>
    <t>Thème</t>
  </si>
  <si>
    <t>ID</t>
  </si>
  <si>
    <t>Prénom</t>
  </si>
  <si>
    <t>Nom</t>
  </si>
  <si>
    <t>Club</t>
  </si>
  <si>
    <t>Armée</t>
  </si>
  <si>
    <t xml:space="preserve">ID </t>
  </si>
  <si>
    <t>Tournoi</t>
  </si>
  <si>
    <t>Période Antique</t>
  </si>
  <si>
    <t>Data</t>
  </si>
  <si>
    <t>UK</t>
  </si>
  <si>
    <t>BEL</t>
  </si>
  <si>
    <t>FRA</t>
  </si>
  <si>
    <t>SUI</t>
  </si>
  <si>
    <t>ITA</t>
  </si>
  <si>
    <t>ESP</t>
  </si>
  <si>
    <t>Points</t>
  </si>
  <si>
    <t>Résultat</t>
  </si>
  <si>
    <t>Victoire</t>
  </si>
  <si>
    <t>Nul</t>
  </si>
  <si>
    <t>Défaite</t>
  </si>
  <si>
    <t>Pertes</t>
  </si>
  <si>
    <t>Sumer et Akkad</t>
  </si>
  <si>
    <t>Successeurs Sumériens</t>
  </si>
  <si>
    <t>Amorrites et Montagnards</t>
  </si>
  <si>
    <t>Elamites</t>
  </si>
  <si>
    <t>Anciens Assyriens et Babyloniens</t>
  </si>
  <si>
    <t>Babyloniens Kassites</t>
  </si>
  <si>
    <t>Assyriens</t>
  </si>
  <si>
    <t>Néo-Babyloniens</t>
  </si>
  <si>
    <t>Empire Assyrien et Sargonides</t>
  </si>
  <si>
    <t>Egyptiens Ancien et Moyen Empire</t>
  </si>
  <si>
    <t>Nubiens</t>
  </si>
  <si>
    <t>Libyens</t>
  </si>
  <si>
    <t>Hyksos</t>
  </si>
  <si>
    <t>Egyptiens Nouvel Empire</t>
  </si>
  <si>
    <t>Egyptiens Libyens</t>
  </si>
  <si>
    <t>Egyptiens Kushites</t>
  </si>
  <si>
    <t>Anciens Bédouins</t>
  </si>
  <si>
    <t>Cités Syriennes</t>
  </si>
  <si>
    <t>Etats du Golfe et d’Oman</t>
  </si>
  <si>
    <t>Hittites</t>
  </si>
  <si>
    <t>Hourrites du Mitanni</t>
  </si>
  <si>
    <t>Syrie, Canaan et Ougarit</t>
  </si>
  <si>
    <t>Anciens Hébreux</t>
  </si>
  <si>
    <t>Peuples de la mer</t>
  </si>
  <si>
    <t>Philistins</t>
  </si>
  <si>
    <t>Araméens et Néo-Hittites</t>
  </si>
  <si>
    <t>Urartu</t>
  </si>
  <si>
    <t>Mèdes</t>
  </si>
  <si>
    <t>Phrygiens</t>
  </si>
  <si>
    <t>Mycéniens</t>
  </si>
  <si>
    <t>Grecs époque Géométrique</t>
  </si>
  <si>
    <t>Phéniciens de Chypre</t>
  </si>
  <si>
    <t>Celtes</t>
  </si>
  <si>
    <t>Vallée de l’Indus</t>
  </si>
  <si>
    <t>Indiens Védiques</t>
  </si>
  <si>
    <t>Chinois Shang</t>
  </si>
  <si>
    <t>Chinois Printemps et  Automnes</t>
  </si>
  <si>
    <t>Premiers Macédoniens</t>
  </si>
  <si>
    <t>Alexandre Macédonien</t>
  </si>
  <si>
    <t>Alexandre le Grand</t>
  </si>
  <si>
    <t>Diadoques et Successeurs</t>
  </si>
  <si>
    <t>Séleucides</t>
  </si>
  <si>
    <t>Lagides</t>
  </si>
  <si>
    <t>Pyrrhus</t>
  </si>
  <si>
    <t>Derniers Macédoniens</t>
  </si>
  <si>
    <t>Bactriens et Indo-Grecs</t>
  </si>
  <si>
    <t>Tribus d’Italie</t>
  </si>
  <si>
    <t>Etrusques</t>
  </si>
  <si>
    <t>Romains Tulliens</t>
  </si>
  <si>
    <t>Syracuse</t>
  </si>
  <si>
    <t>Campanien, Lucanien, Apulien et Bruttien</t>
  </si>
  <si>
    <t>Romains Camille</t>
  </si>
  <si>
    <t>Romains de la République</t>
  </si>
  <si>
    <t>Anciens Carthaginois</t>
  </si>
  <si>
    <t>Carthaginois</t>
  </si>
  <si>
    <t>Numides</t>
  </si>
  <si>
    <t>Egyptiens Saitic</t>
  </si>
  <si>
    <t>Grecs de Cyrénaïque</t>
  </si>
  <si>
    <t>Kushites de Méroé</t>
  </si>
  <si>
    <t>Grecs classiques</t>
  </si>
  <si>
    <t>Grecs Hellénistiques</t>
  </si>
  <si>
    <t>Illyriens</t>
  </si>
  <si>
    <t>Thraces</t>
  </si>
  <si>
    <t>Perses Achéménides</t>
  </si>
  <si>
    <t>Lydiens</t>
  </si>
  <si>
    <t>Lyciens</t>
  </si>
  <si>
    <t>Bithyniens</t>
  </si>
  <si>
    <t>Perses Achéménides tardifs</t>
  </si>
  <si>
    <t>Cappadociens</t>
  </si>
  <si>
    <t>Royaume du Bosphore</t>
  </si>
  <si>
    <t>Arméniens</t>
  </si>
  <si>
    <t>Galates</t>
  </si>
  <si>
    <t>Pergame</t>
  </si>
  <si>
    <t>Araméens</t>
  </si>
  <si>
    <t>Premiers Arabes</t>
  </si>
  <si>
    <t>Scythes</t>
  </si>
  <si>
    <t>Sarmates</t>
  </si>
  <si>
    <t>Vietnamiens</t>
  </si>
  <si>
    <t>Indiens classiques</t>
  </si>
  <si>
    <t>Royaumes combattants</t>
  </si>
  <si>
    <t>Ch’iang Ti</t>
  </si>
  <si>
    <t>Romains du Triumvirat</t>
  </si>
  <si>
    <t>Spartacus</t>
  </si>
  <si>
    <t>Romains Haut Empire</t>
  </si>
  <si>
    <t>Romains Moyen Empire</t>
  </si>
  <si>
    <t>Romains Bas Empire</t>
  </si>
  <si>
    <t>Romains Patriciens</t>
  </si>
  <si>
    <t>Gaulois</t>
  </si>
  <si>
    <t>Anciens Espagnols</t>
  </si>
  <si>
    <t>Germains</t>
  </si>
  <si>
    <t>Daces et Carpes</t>
  </si>
  <si>
    <t>Visigoths</t>
  </si>
  <si>
    <t>Vandales</t>
  </si>
  <si>
    <t>Ostrogoths</t>
  </si>
  <si>
    <t>Gépides, Hérules et Taïfales</t>
  </si>
  <si>
    <t>Francs, Alamans, Burgondes, Suèves</t>
  </si>
  <si>
    <t>Visigoths en Espagne</t>
  </si>
  <si>
    <t>Anciens Bretons</t>
  </si>
  <si>
    <t>Calédoniens, Irlandais, Scots et Pictes</t>
  </si>
  <si>
    <t>Saxons, Angles, Frisons, Jutes</t>
  </si>
  <si>
    <t>Britto–Romains</t>
  </si>
  <si>
    <t>Parthes</t>
  </si>
  <si>
    <t>Juifs de Judée</t>
  </si>
  <si>
    <t>Commagène</t>
  </si>
  <si>
    <t>Mithridate</t>
  </si>
  <si>
    <t>Palmyre</t>
  </si>
  <si>
    <t>Kouchan</t>
  </si>
  <si>
    <t>Alains</t>
  </si>
  <si>
    <t>Perses Sassanides</t>
  </si>
  <si>
    <t>Huns</t>
  </si>
  <si>
    <t>Huns Hephtalites</t>
  </si>
  <si>
    <t>Blemmyes et Nobades</t>
  </si>
  <si>
    <t>Maures</t>
  </si>
  <si>
    <t>Royaume d’Aksoum</t>
  </si>
  <si>
    <t>Vandales en Afrique</t>
  </si>
  <si>
    <t>Hsiung-Nu</t>
  </si>
  <si>
    <t>Chinois Han</t>
  </si>
  <si>
    <t>Sien-Pei</t>
  </si>
  <si>
    <t>Chinois des Trois Royaumes</t>
  </si>
  <si>
    <t>Chinois des Dynasties Nord et Sud</t>
  </si>
  <si>
    <t>Indiens Tamouls</t>
  </si>
  <si>
    <t>Coréens des Trois Royaumes</t>
  </si>
  <si>
    <t>Japonais</t>
  </si>
  <si>
    <t>Emishis</t>
  </si>
  <si>
    <t>Byzantins Justinien</t>
  </si>
  <si>
    <t>Byzantins Maurice</t>
  </si>
  <si>
    <t>Byzantins Thématiques</t>
  </si>
  <si>
    <t>Byzantins Nicéphorien</t>
  </si>
  <si>
    <t>Principauté d’Arménie</t>
  </si>
  <si>
    <t>Arméniens Bagratides</t>
  </si>
  <si>
    <t>Conquête Arabe</t>
  </si>
  <si>
    <t>Arabes Omeyyades</t>
  </si>
  <si>
    <t>Arabes en Afrique du nord</t>
  </si>
  <si>
    <t>Arabes Andalous</t>
  </si>
  <si>
    <t>Arabes Abbassides</t>
  </si>
  <si>
    <t>Arabes en Inde</t>
  </si>
  <si>
    <t>Khurassaniens</t>
  </si>
  <si>
    <t>Egyptiens Toulounides et Ikhchidides</t>
  </si>
  <si>
    <t>Dynasties Bédouines</t>
  </si>
  <si>
    <t>Sogdiens et Cités d’Asie Centrale</t>
  </si>
  <si>
    <t>Turcs d’Asie Centrale</t>
  </si>
  <si>
    <t>Lombards</t>
  </si>
  <si>
    <t>Ostrogoths d’Italie</t>
  </si>
  <si>
    <t>Francs Mérovingiens</t>
  </si>
  <si>
    <t>Bretons d’Armorique</t>
  </si>
  <si>
    <t>Gallois</t>
  </si>
  <si>
    <t>Anglo-Saxons</t>
  </si>
  <si>
    <t>Espagnols Féodaux</t>
  </si>
  <si>
    <t>Francs Carolingiens</t>
  </si>
  <si>
    <t>Vikings et Leidang</t>
  </si>
  <si>
    <t>Irlandais Féodaux</t>
  </si>
  <si>
    <t>Ecossais pré-féodaux</t>
  </si>
  <si>
    <t>Slaves</t>
  </si>
  <si>
    <t>Avars</t>
  </si>
  <si>
    <t>Bulgares</t>
  </si>
  <si>
    <t>Khazars</t>
  </si>
  <si>
    <t>Serbo-croates</t>
  </si>
  <si>
    <t>Magyars</t>
  </si>
  <si>
    <t>Petchenègues</t>
  </si>
  <si>
    <t>Russes</t>
  </si>
  <si>
    <t>Chrétiens Nubiens</t>
  </si>
  <si>
    <t>Beja</t>
  </si>
  <si>
    <t>Birmans</t>
  </si>
  <si>
    <t>Indiens Hindous</t>
  </si>
  <si>
    <t>Chinois Sui et Tang</t>
  </si>
  <si>
    <t>Tibétains</t>
  </si>
  <si>
    <t>Empire Khmer et Champa</t>
  </si>
  <si>
    <t>Nan-Chao et Dali</t>
  </si>
  <si>
    <t>Chinois Tang et Cinq Dynasties</t>
  </si>
  <si>
    <t>Turcs Shatuo</t>
  </si>
  <si>
    <t>Mongols tribaux</t>
  </si>
  <si>
    <t>Francs et Normands</t>
  </si>
  <si>
    <t>Anglo-Danois</t>
  </si>
  <si>
    <t>Anglo-normands</t>
  </si>
  <si>
    <t>Français Féodaux</t>
  </si>
  <si>
    <t>Anglais Féodaux</t>
  </si>
  <si>
    <t>Ecossais Féodaux</t>
  </si>
  <si>
    <t>Anglo-Irlandais</t>
  </si>
  <si>
    <t>Ecossais des Iles et Highlanders</t>
  </si>
  <si>
    <t>Normands de Sicile</t>
  </si>
  <si>
    <t>Communes Italiennes</t>
  </si>
  <si>
    <t>Francs Impériaux</t>
  </si>
  <si>
    <t>Allemands Féodaux</t>
  </si>
  <si>
    <t>Byzantins Comnène</t>
  </si>
  <si>
    <t>Arméniens de Cilicie</t>
  </si>
  <si>
    <t>Croisés</t>
  </si>
  <si>
    <t>Croisés Tardifs</t>
  </si>
  <si>
    <t>Francs de Chypre</t>
  </si>
  <si>
    <t>Empire Latin d’Orient</t>
  </si>
  <si>
    <t>Ordre de St Jean</t>
  </si>
  <si>
    <t>Bouyides</t>
  </si>
  <si>
    <t>Dynasties Kurdes</t>
  </si>
  <si>
    <t>Ghaznévides</t>
  </si>
  <si>
    <t>Egyptiens Fatimides</t>
  </si>
  <si>
    <t>Turcs Seldjoukides</t>
  </si>
  <si>
    <t>Berbères</t>
  </si>
  <si>
    <t>Syriens</t>
  </si>
  <si>
    <t>Ghurides</t>
  </si>
  <si>
    <t>Egyptiens Ayyubides</t>
  </si>
  <si>
    <t>Khorezmiens</t>
  </si>
  <si>
    <t>Empires Sahéliens</t>
  </si>
  <si>
    <t>Touaregs</t>
  </si>
  <si>
    <t>Polonais féodaux</t>
  </si>
  <si>
    <t>Hongrois Féodaux</t>
  </si>
  <si>
    <t>Georgiens</t>
  </si>
  <si>
    <t>Russes féodaux</t>
  </si>
  <si>
    <t>Coumans</t>
  </si>
  <si>
    <t>Prussiens et Estoniens</t>
  </si>
  <si>
    <t>Chevaliers Teutoniques</t>
  </si>
  <si>
    <t>Samouraïs</t>
  </si>
  <si>
    <t>Kithan-Liao</t>
  </si>
  <si>
    <t>Coréens Koryo</t>
  </si>
  <si>
    <t>Vietnamiens médiévaux</t>
  </si>
  <si>
    <t>Chinois Song</t>
  </si>
  <si>
    <t>Xi-Xia</t>
  </si>
  <si>
    <t>Jurchen-Chin</t>
  </si>
  <si>
    <t>Qara-Khitan</t>
  </si>
  <si>
    <t>Empire Mongol</t>
  </si>
  <si>
    <t>Royaume de Grenade</t>
  </si>
  <si>
    <t>Suisses</t>
  </si>
  <si>
    <t>Scandinaves Médiévaux</t>
  </si>
  <si>
    <t>Ecossais Médiévaux</t>
  </si>
  <si>
    <t>Irlandais Médiévaux</t>
  </si>
  <si>
    <t>Condottieres Italiens</t>
  </si>
  <si>
    <t>Anglais Guerre de cent ans</t>
  </si>
  <si>
    <t>Français Guerre de cent ans</t>
  </si>
  <si>
    <t>Allemands Médiévaux</t>
  </si>
  <si>
    <t>Espagnols Médiévaux</t>
  </si>
  <si>
    <t>Navarre</t>
  </si>
  <si>
    <t>Grandes Compagnies</t>
  </si>
  <si>
    <t>Bourguignons</t>
  </si>
  <si>
    <t>Flamands</t>
  </si>
  <si>
    <t>Gallois Médiévaux</t>
  </si>
  <si>
    <t>Ordonnance Française</t>
  </si>
  <si>
    <t>Ordonnance Bourguignonne</t>
  </si>
  <si>
    <t>Guerre des Roses</t>
  </si>
  <si>
    <t>Lithuaniens</t>
  </si>
  <si>
    <t>Hongrois Médiévaux</t>
  </si>
  <si>
    <t>Russes Moscovites</t>
  </si>
  <si>
    <t>Horde d’Or</t>
  </si>
  <si>
    <t>Polonais Médiévaux</t>
  </si>
  <si>
    <t>Hussite</t>
  </si>
  <si>
    <t>Empire Serbe</t>
  </si>
  <si>
    <t>Bulgares Tardifs</t>
  </si>
  <si>
    <t>Byzantins Tardifs</t>
  </si>
  <si>
    <t>Turcomans</t>
  </si>
  <si>
    <t>Turcs Ottomans</t>
  </si>
  <si>
    <t>Compagnie Catalane</t>
  </si>
  <si>
    <t>Valaques et Moldaves</t>
  </si>
  <si>
    <t>Albanais</t>
  </si>
  <si>
    <t>Empire Ottoman</t>
  </si>
  <si>
    <t>Byzance assiégée</t>
  </si>
  <si>
    <t>Mamelouks</t>
  </si>
  <si>
    <t>Perses Islamiques</t>
  </si>
  <si>
    <t>Mongols Ilkhanides</t>
  </si>
  <si>
    <t>Mongols des Steppes</t>
  </si>
  <si>
    <t>Jalayirides</t>
  </si>
  <si>
    <t>Timourides</t>
  </si>
  <si>
    <t>Turcomans Mouton Noir - Mouton Blanc</t>
  </si>
  <si>
    <t>Sultanat de Delhi</t>
  </si>
  <si>
    <t>Indonésiens et Malaisiens</t>
  </si>
  <si>
    <t>Siam</t>
  </si>
  <si>
    <t>Chinois Yuan</t>
  </si>
  <si>
    <t>Samourai Tardifs</t>
  </si>
  <si>
    <t>Chinois Ming</t>
  </si>
  <si>
    <t>Coréens Yi</t>
  </si>
  <si>
    <t>Unités</t>
  </si>
  <si>
    <t>L'Art de la Guerre</t>
  </si>
  <si>
    <t>Instructions</t>
  </si>
  <si>
    <t>Période Médiévale</t>
  </si>
  <si>
    <t>Toutes les périodes</t>
  </si>
  <si>
    <t>Période Ancienne</t>
  </si>
  <si>
    <t>Période Classique</t>
  </si>
  <si>
    <t>Période Romaine</t>
  </si>
  <si>
    <t>Age Féodal</t>
  </si>
  <si>
    <t>Ages Sombres</t>
  </si>
  <si>
    <t>Moyen âge tardif</t>
  </si>
  <si>
    <t>Autres thème</t>
  </si>
  <si>
    <t>L'Art de la Guerre - Feuille de résultat</t>
  </si>
  <si>
    <t>Tour 1</t>
  </si>
  <si>
    <t>Tour 2</t>
  </si>
  <si>
    <t>Tour 3</t>
  </si>
  <si>
    <t>Tour 4</t>
  </si>
  <si>
    <t>Tour 5</t>
  </si>
  <si>
    <t>N°</t>
  </si>
  <si>
    <t>Nb tours (3 à 5)</t>
  </si>
  <si>
    <t>Nb joueurs (8 à 40)</t>
  </si>
  <si>
    <t>Adversaire</t>
  </si>
  <si>
    <t>Feuille de saisie des résultats</t>
  </si>
  <si>
    <t>Cette feuille Excel est utilisée pour procéder aux appariements et à la saisie des résultats des tournois de l'Art de la Guerre.</t>
  </si>
  <si>
    <t>Il est indispensable que les arbitres utilisent ce formulaire pour rentrer les résultats car ceux-ci seront ensuite intégrer automatiquement dans la base de données des tournois. Le classement ELO des joueurs et les points de championnat seront ainsi mis à jour automatiquement.</t>
  </si>
  <si>
    <r>
      <t>1 -</t>
    </r>
    <r>
      <rPr>
        <sz val="12"/>
        <rFont val="Book Antiqua"/>
        <family val="1"/>
      </rPr>
      <t xml:space="preserve"> Entrez les données du tournoi : Nom du tournoi, Thème, Date, Pays où se déroule de tournoi, nombre de participants et nombre de tours (3, 4 ou 5). Ces informations seront stockées dans la base des statistiques.</t>
    </r>
  </si>
  <si>
    <r>
      <t>2 -</t>
    </r>
    <r>
      <rPr>
        <sz val="12"/>
        <rFont val="Book Antiqua"/>
        <family val="1"/>
      </rPr>
      <t xml:space="preserve"> Saisissez la liste des participants en remplissant les colonnes N°ID, Nom, Prénom, Club, n° d'armée et nombre d'unités. Le numéro ID d'un joueur est un numéro qui permet d'identifier de façon unique un joueur. Si le joueur a déjà participé à un tournoi, il a un numéro ID que vous pouvez retrouver sur le site Internet. Pour les nouveaux joueurs, les arbitres peuvent obtenir des ID en contactant l'administrateur du championnat. </t>
    </r>
    <r>
      <rPr>
        <i/>
        <sz val="12"/>
        <rFont val="Book Antiqua"/>
        <family val="1"/>
      </rPr>
      <t>Sinon, mettre des ID sous la forme N101 à N150.</t>
    </r>
  </si>
  <si>
    <r>
      <t>3 -</t>
    </r>
    <r>
      <rPr>
        <sz val="12"/>
        <rFont val="Book Antiqua"/>
        <family val="1"/>
      </rPr>
      <t xml:space="preserve"> A chaque tour, les appariements sont à réaliser par l'arbitre. On peut faire apparaître ou disparaître le détail d'un tour en cliquant sur le bouton Voir/Cacher. Indiquer en face de chaque joueur dans la colonne ID du tour correspondant, le numéro d'ID de l'adversaire du joueur. Des tests sont réalisés pour éviter les erreurs de saisie : un </t>
    </r>
    <r>
      <rPr>
        <sz val="12"/>
        <color indexed="10"/>
        <rFont val="Book Antiqua"/>
        <family val="1"/>
      </rPr>
      <t>ID en rouge</t>
    </r>
    <r>
      <rPr>
        <sz val="12"/>
        <rFont val="Book Antiqua"/>
        <family val="1"/>
      </rPr>
      <t xml:space="preserve"> signifie que le numéro est incorrect, </t>
    </r>
    <r>
      <rPr>
        <sz val="12"/>
        <color indexed="14"/>
        <rFont val="Book Antiqua"/>
        <family val="1"/>
      </rPr>
      <t>en mauve</t>
    </r>
    <r>
      <rPr>
        <sz val="12"/>
        <rFont val="Book Antiqua"/>
        <family val="1"/>
      </rPr>
      <t xml:space="preserve"> que le joueur a déjà combattu contre cet adversaire et </t>
    </r>
    <r>
      <rPr>
        <sz val="12"/>
        <color indexed="52"/>
        <rFont val="Book Antiqua"/>
        <family val="1"/>
      </rPr>
      <t>en orange</t>
    </r>
    <r>
      <rPr>
        <sz val="12"/>
        <rFont val="Book Antiqua"/>
        <family val="1"/>
      </rPr>
      <t xml:space="preserve"> que les joueurs sont du même club. Le nom de l'adversaire est automatiquement recopié. Le récapitulatif de l'appariement du tour est généré lorsqu'on clique sur le bouton "Tour 1", "Tour 2" ...</t>
    </r>
  </si>
  <si>
    <r>
      <t>4 -</t>
    </r>
    <r>
      <rPr>
        <sz val="12"/>
        <rFont val="Book Antiqua"/>
        <family val="1"/>
      </rPr>
      <t xml:space="preserve"> A la fin des parties, saisir le résultat de chaque bataille en indiquant si c'est une victoire, une défaite ou un nul et le nombre de pertes subies par le joueur (pas utile en cas de défaite). Attention, il faut saisir les résultats pour les deux joueurs et que les résultats soient cohérents (pas deux victoires par exemple) sinon la cellule apparaît en rouge. Les points sont calculés automatiquement et additionnés dans la colonne Points en vert.</t>
    </r>
  </si>
  <si>
    <t>Adversaires</t>
  </si>
  <si>
    <t>Zone Arbitrage</t>
  </si>
  <si>
    <t>Scores des</t>
  </si>
  <si>
    <t>Ajustement</t>
  </si>
  <si>
    <t>Ex-Aequo</t>
  </si>
  <si>
    <r>
      <t>5 -</t>
    </r>
    <r>
      <rPr>
        <sz val="12"/>
        <rFont val="Book Antiqua"/>
        <family val="1"/>
      </rPr>
      <t xml:space="preserve"> A l'issue du tour, on peut obtenir le classement en cliquant sur le bouton "Tri" qui présente la liste des joueurs dans l'ordre croissant des points obtenus. Les ex-aequos sont départagés par la comme des points obtenus par leurs adversaires. En cas d'égalité à ce stade, l'arbitre peut mettre un facteur dans la colonne AS "ex-aequo" qui permettra de départager définitivement les joueurs en fonction de leur niveau ELO ou du résultat d'une partie dans laquelle ils se sont affrontés,</t>
    </r>
  </si>
  <si>
    <r>
      <t>7 -</t>
    </r>
    <r>
      <rPr>
        <sz val="12"/>
        <rFont val="Book Antiqua"/>
        <family val="1"/>
      </rPr>
      <t xml:space="preserve"> Lorsque le tournoi est terminé, merci d'envoyer cette feuille de résultat à l'administrateur des tournois AdG. Les résultats seront intégrés dans la base de données des statistiques des tournois.</t>
    </r>
  </si>
  <si>
    <t>Versions</t>
  </si>
  <si>
    <t>1.0 : Version initiale</t>
  </si>
  <si>
    <t>1.1 : Corrections mineures</t>
  </si>
  <si>
    <t>1.2 : Correction des arrondis dans les parties nulles</t>
  </si>
  <si>
    <t>Mayas</t>
  </si>
  <si>
    <t>Zapotèques et Mixtèques</t>
  </si>
  <si>
    <t>Toltèques</t>
  </si>
  <si>
    <t>Chinantèques</t>
  </si>
  <si>
    <t>Tarasques</t>
  </si>
  <si>
    <t>Aztèques</t>
  </si>
  <si>
    <t>Texcalas</t>
  </si>
  <si>
    <t>Incas</t>
  </si>
  <si>
    <t>Chancas</t>
  </si>
  <si>
    <t>Chimus</t>
  </si>
  <si>
    <t>Tupis</t>
  </si>
  <si>
    <t>Mapuches</t>
  </si>
  <si>
    <t>Chichimèques</t>
  </si>
  <si>
    <t>Pueblos</t>
  </si>
  <si>
    <t>Indiens des forêts</t>
  </si>
  <si>
    <t>Indiens du Mississipi</t>
  </si>
  <si>
    <t>Indiens des plaines</t>
  </si>
  <si>
    <t>Appariements du tour 1</t>
  </si>
  <si>
    <t>1.3 : Ajout des listes d'armées de la version 2</t>
  </si>
  <si>
    <t>1.4 : Modification score des parties nulles (base 35 pts au lieu de 40)</t>
  </si>
  <si>
    <t>V2.0</t>
  </si>
  <si>
    <r>
      <t xml:space="preserve">6 </t>
    </r>
    <r>
      <rPr>
        <sz val="12"/>
        <rFont val="Book Antiqua"/>
        <family val="1"/>
      </rPr>
      <t>- La colonne AU "Ajustement des points" permet d'ajouter ou d'enlever des points au score total d'un joueur. Elle peut être utilisée pour infliger des pénalités ou des bonus suivants des modalités suivantes : 
- 10 pts pour un joueur ayant envoyé sa liste en retard
- 100 pts pour un joueur qui change ou remet sa liste le jour du tournoi
- 30 pts pour pénaliser un joueur "pénible" qui fait preuve d'antijeu ou de mauvaise foi caractérisée</t>
    </r>
  </si>
  <si>
    <t>2.0 : Modification score suivant nouvelle charte organisation des tournois comptant pour le championnat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</si>
</sst>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s>
  <fonts count="53">
    <font>
      <sz val="10"/>
      <name val="Verdana"/>
      <family val="0"/>
    </font>
    <font>
      <b/>
      <sz val="16"/>
      <name val="Book Antiqua"/>
      <family val="1"/>
    </font>
    <font>
      <b/>
      <sz val="12"/>
      <color indexed="9"/>
      <name val="Book Antiqua"/>
      <family val="1"/>
    </font>
    <font>
      <sz val="12"/>
      <name val="Book Antiqua"/>
      <family val="1"/>
    </font>
    <font>
      <b/>
      <sz val="12"/>
      <name val="Book Antiqua"/>
      <family val="1"/>
    </font>
    <font>
      <sz val="12"/>
      <name val="Bookman Old Style"/>
      <family val="1"/>
    </font>
    <font>
      <sz val="12"/>
      <color indexed="9"/>
      <name val="Book Antiqua"/>
      <family val="1"/>
    </font>
    <font>
      <u val="single"/>
      <sz val="10"/>
      <color indexed="12"/>
      <name val="Verdana"/>
      <family val="0"/>
    </font>
    <font>
      <u val="single"/>
      <sz val="10"/>
      <color indexed="36"/>
      <name val="Verdana"/>
      <family val="0"/>
    </font>
    <font>
      <sz val="10"/>
      <name val="Book Antiqua"/>
      <family val="1"/>
    </font>
    <font>
      <b/>
      <sz val="14"/>
      <name val="Book Antiqua"/>
      <family val="1"/>
    </font>
    <font>
      <sz val="12"/>
      <name val="Verdana"/>
      <family val="0"/>
    </font>
    <font>
      <sz val="12"/>
      <color indexed="10"/>
      <name val="Book Antiqua"/>
      <family val="1"/>
    </font>
    <font>
      <sz val="12"/>
      <color indexed="52"/>
      <name val="Book Antiqua"/>
      <family val="1"/>
    </font>
    <font>
      <sz val="12"/>
      <color indexed="14"/>
      <name val="Book Antiqua"/>
      <family val="1"/>
    </font>
    <font>
      <i/>
      <sz val="12"/>
      <name val="Book Antiqua"/>
      <family val="1"/>
    </font>
    <font>
      <b/>
      <sz val="10"/>
      <name val="Verdana"/>
      <family val="2"/>
    </font>
    <font>
      <b/>
      <sz val="10"/>
      <name val="Book Antiqua"/>
      <family val="1"/>
    </font>
    <font>
      <sz val="10"/>
      <color indexed="8"/>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ck"/>
      <right>
        <color indexed="63"/>
      </right>
      <top>
        <color indexed="63"/>
      </top>
      <bottom>
        <color indexed="63"/>
      </bottom>
    </border>
    <border>
      <left style="thick"/>
      <right style="thin"/>
      <top style="thin"/>
      <bottom style="thin"/>
    </border>
    <border>
      <left>
        <color indexed="63"/>
      </left>
      <right style="thick"/>
      <top>
        <color indexed="63"/>
      </top>
      <bottom style="thin"/>
    </border>
    <border>
      <left style="thick"/>
      <right>
        <color indexed="63"/>
      </right>
      <top>
        <color indexed="63"/>
      </top>
      <bottom style="thin"/>
    </border>
    <border>
      <left>
        <color indexed="63"/>
      </left>
      <right style="thick"/>
      <top>
        <color indexed="63"/>
      </top>
      <bottom>
        <color indexed="63"/>
      </bottom>
    </border>
    <border>
      <left style="thin"/>
      <right style="thick"/>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77">
    <xf numFmtId="0" fontId="0" fillId="0" borderId="0" xfId="0" applyAlignment="1">
      <alignment/>
    </xf>
    <xf numFmtId="0" fontId="0" fillId="0" borderId="0" xfId="0" applyAlignment="1">
      <alignment horizontal="center"/>
    </xf>
    <xf numFmtId="0" fontId="0" fillId="0" borderId="0" xfId="0" applyNumberFormat="1" applyFont="1" applyAlignment="1">
      <alignment horizontal="center"/>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0" fillId="0" borderId="0" xfId="0" applyNumberFormat="1" applyFont="1" applyFill="1" applyAlignment="1">
      <alignment horizontal="center"/>
    </xf>
    <xf numFmtId="0" fontId="0" fillId="0" borderId="0" xfId="0" applyFill="1" applyAlignment="1">
      <alignment/>
    </xf>
    <xf numFmtId="0" fontId="2" fillId="33" borderId="10" xfId="0" applyFont="1" applyFill="1" applyBorder="1" applyAlignment="1">
      <alignment horizontal="center"/>
    </xf>
    <xf numFmtId="0" fontId="2" fillId="33" borderId="10" xfId="0" applyFont="1" applyFill="1" applyBorder="1" applyAlignment="1">
      <alignment/>
    </xf>
    <xf numFmtId="0" fontId="3" fillId="34" borderId="10" xfId="0" applyFont="1" applyFill="1" applyBorder="1" applyAlignment="1">
      <alignment horizontal="center"/>
    </xf>
    <xf numFmtId="0" fontId="9" fillId="0" borderId="0" xfId="0" applyFont="1" applyAlignment="1">
      <alignment/>
    </xf>
    <xf numFmtId="0" fontId="11" fillId="0" borderId="0" xfId="0" applyFont="1" applyAlignment="1">
      <alignment/>
    </xf>
    <xf numFmtId="0" fontId="10" fillId="0" borderId="0" xfId="0" applyFont="1" applyAlignment="1">
      <alignment horizontal="center"/>
    </xf>
    <xf numFmtId="0" fontId="3" fillId="0" borderId="0" xfId="0" applyFont="1" applyAlignment="1">
      <alignment wrapText="1"/>
    </xf>
    <xf numFmtId="0" fontId="11" fillId="0" borderId="0" xfId="0" applyFont="1" applyAlignment="1">
      <alignment wrapText="1"/>
    </xf>
    <xf numFmtId="0" fontId="2" fillId="33" borderId="0" xfId="0" applyFont="1" applyFill="1" applyAlignment="1">
      <alignment horizontal="left"/>
    </xf>
    <xf numFmtId="0" fontId="2" fillId="0" borderId="11" xfId="0" applyFont="1" applyFill="1" applyBorder="1" applyAlignment="1">
      <alignment horizontal="center"/>
    </xf>
    <xf numFmtId="0" fontId="4" fillId="0" borderId="0" xfId="0" applyFont="1" applyAlignment="1">
      <alignment horizontal="center"/>
    </xf>
    <xf numFmtId="0" fontId="1" fillId="0" borderId="12" xfId="0" applyFont="1" applyBorder="1" applyAlignment="1">
      <alignment horizontal="center"/>
    </xf>
    <xf numFmtId="0" fontId="3" fillId="0" borderId="12" xfId="0" applyFont="1" applyBorder="1" applyAlignment="1">
      <alignment horizontal="center"/>
    </xf>
    <xf numFmtId="0" fontId="5" fillId="0" borderId="12" xfId="0" applyFont="1" applyBorder="1" applyAlignment="1">
      <alignment horizontal="center"/>
    </xf>
    <xf numFmtId="0" fontId="2" fillId="33" borderId="13" xfId="0" applyFont="1" applyFill="1" applyBorder="1" applyAlignment="1">
      <alignment horizontal="center"/>
    </xf>
    <xf numFmtId="0" fontId="6" fillId="0" borderId="11" xfId="0" applyFont="1" applyFill="1" applyBorder="1" applyAlignment="1">
      <alignment/>
    </xf>
    <xf numFmtId="0" fontId="2" fillId="0" borderId="14" xfId="0" applyFont="1" applyFill="1" applyBorder="1" applyAlignment="1">
      <alignment horizontal="center"/>
    </xf>
    <xf numFmtId="0" fontId="4" fillId="0" borderId="15" xfId="0" applyFont="1" applyFill="1" applyBorder="1" applyAlignment="1">
      <alignment horizontal="center"/>
    </xf>
    <xf numFmtId="0" fontId="4" fillId="0" borderId="11" xfId="0" applyFont="1" applyFill="1" applyBorder="1" applyAlignment="1">
      <alignment horizontal="center"/>
    </xf>
    <xf numFmtId="0" fontId="1" fillId="0" borderId="16" xfId="0" applyFont="1" applyBorder="1" applyAlignment="1">
      <alignment horizontal="center"/>
    </xf>
    <xf numFmtId="0" fontId="3" fillId="0" borderId="16" xfId="0" applyFont="1" applyBorder="1" applyAlignment="1">
      <alignment horizontal="center"/>
    </xf>
    <xf numFmtId="0" fontId="5" fillId="0" borderId="16" xfId="0" applyFont="1" applyBorder="1" applyAlignment="1">
      <alignment horizontal="center"/>
    </xf>
    <xf numFmtId="0" fontId="2" fillId="33" borderId="17" xfId="0" applyFont="1" applyFill="1" applyBorder="1" applyAlignment="1">
      <alignment horizontal="center"/>
    </xf>
    <xf numFmtId="0" fontId="1" fillId="0" borderId="0" xfId="0" applyFont="1" applyAlignment="1">
      <alignment horizontal="center" vertical="top"/>
    </xf>
    <xf numFmtId="0" fontId="2" fillId="33" borderId="18" xfId="0" applyFont="1" applyFill="1" applyBorder="1" applyAlignment="1">
      <alignment horizontal="center"/>
    </xf>
    <xf numFmtId="0" fontId="16" fillId="0" borderId="0" xfId="0" applyFont="1" applyAlignment="1">
      <alignment/>
    </xf>
    <xf numFmtId="0" fontId="2" fillId="33" borderId="0" xfId="0" applyFont="1" applyFill="1" applyAlignment="1">
      <alignment/>
    </xf>
    <xf numFmtId="0" fontId="4" fillId="0" borderId="16" xfId="0" applyNumberFormat="1" applyFont="1" applyBorder="1" applyAlignment="1" applyProtection="1">
      <alignment horizontal="center"/>
      <protection locked="0"/>
    </xf>
    <xf numFmtId="0" fontId="4" fillId="0" borderId="16"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0" xfId="0" applyFont="1" applyBorder="1" applyAlignment="1" applyProtection="1">
      <alignment/>
      <protection locked="0"/>
    </xf>
    <xf numFmtId="0" fontId="3" fillId="0" borderId="17"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34" borderId="10" xfId="0" applyFont="1" applyFill="1" applyBorder="1" applyAlignment="1" applyProtection="1">
      <alignment horizontal="center"/>
      <protection locked="0"/>
    </xf>
    <xf numFmtId="0" fontId="5" fillId="0" borderId="10" xfId="0" applyFont="1" applyBorder="1" applyAlignment="1" applyProtection="1">
      <alignment/>
      <protection locked="0"/>
    </xf>
    <xf numFmtId="0" fontId="1" fillId="0" borderId="0" xfId="0"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alignment horizontal="center"/>
      <protection hidden="1"/>
    </xf>
    <xf numFmtId="0" fontId="5" fillId="0" borderId="0" xfId="0" applyFont="1" applyAlignment="1" applyProtection="1">
      <alignment horizontal="left"/>
      <protection hidden="1"/>
    </xf>
    <xf numFmtId="0" fontId="4" fillId="0" borderId="11" xfId="0" applyFont="1" applyFill="1" applyBorder="1" applyAlignment="1" applyProtection="1">
      <alignment horizontal="center"/>
      <protection hidden="1"/>
    </xf>
    <xf numFmtId="0" fontId="2" fillId="33" borderId="10" xfId="0" applyFont="1" applyFill="1" applyBorder="1" applyAlignment="1" applyProtection="1">
      <alignment horizontal="left"/>
      <protection hidden="1"/>
    </xf>
    <xf numFmtId="0" fontId="3" fillId="0" borderId="10" xfId="0" applyFont="1" applyBorder="1" applyAlignment="1" applyProtection="1">
      <alignment horizontal="left"/>
      <protection hidden="1"/>
    </xf>
    <xf numFmtId="0" fontId="0" fillId="0" borderId="0" xfId="0" applyAlignment="1" applyProtection="1">
      <alignment horizontal="left"/>
      <protection hidden="1"/>
    </xf>
    <xf numFmtId="0" fontId="1" fillId="0" borderId="0" xfId="0" applyFont="1" applyAlignment="1" applyProtection="1">
      <alignment horizontal="center"/>
      <protection hidden="1"/>
    </xf>
    <xf numFmtId="0" fontId="5" fillId="0" borderId="0" xfId="0" applyFont="1" applyAlignment="1" applyProtection="1">
      <alignment horizontal="center"/>
      <protection hidden="1"/>
    </xf>
    <xf numFmtId="0" fontId="2" fillId="33" borderId="10" xfId="0" applyFont="1" applyFill="1" applyBorder="1" applyAlignment="1" applyProtection="1">
      <alignment horizontal="center"/>
      <protection hidden="1"/>
    </xf>
    <xf numFmtId="0" fontId="3" fillId="0" borderId="10" xfId="0" applyFont="1" applyFill="1" applyBorder="1" applyAlignment="1" applyProtection="1">
      <alignment/>
      <protection hidden="1"/>
    </xf>
    <xf numFmtId="0" fontId="0" fillId="0" borderId="0" xfId="0" applyAlignment="1" applyProtection="1">
      <alignment horizontal="center"/>
      <protection hidden="1"/>
    </xf>
    <xf numFmtId="0" fontId="3" fillId="0" borderId="10" xfId="0" applyFont="1" applyBorder="1" applyAlignment="1" applyProtection="1">
      <alignment/>
      <protection hidden="1"/>
    </xf>
    <xf numFmtId="0" fontId="4" fillId="0" borderId="10" xfId="0" applyFont="1" applyFill="1" applyBorder="1" applyAlignment="1" applyProtection="1">
      <alignment horizontal="center"/>
      <protection hidden="1"/>
    </xf>
    <xf numFmtId="0" fontId="17" fillId="0" borderId="0" xfId="0" applyFont="1" applyAlignment="1">
      <alignment/>
    </xf>
    <xf numFmtId="0" fontId="4" fillId="0" borderId="0" xfId="0" applyFont="1" applyAlignment="1">
      <alignment wrapText="1"/>
    </xf>
    <xf numFmtId="0" fontId="4" fillId="35" borderId="10" xfId="0" applyFont="1" applyFill="1" applyBorder="1" applyAlignment="1">
      <alignment horizontal="center"/>
    </xf>
    <xf numFmtId="0" fontId="3" fillId="35" borderId="10" xfId="0" applyFont="1" applyFill="1" applyBorder="1" applyAlignment="1">
      <alignment/>
    </xf>
    <xf numFmtId="0" fontId="3" fillId="35" borderId="10" xfId="0" applyFont="1" applyFill="1" applyBorder="1" applyAlignment="1">
      <alignment horizontal="center"/>
    </xf>
    <xf numFmtId="0" fontId="4" fillId="35" borderId="10" xfId="0" applyFont="1" applyFill="1" applyBorder="1" applyAlignment="1">
      <alignment/>
    </xf>
    <xf numFmtId="0" fontId="3" fillId="35" borderId="10" xfId="0" applyFont="1" applyFill="1" applyBorder="1" applyAlignment="1" applyProtection="1">
      <alignment/>
      <protection locked="0"/>
    </xf>
    <xf numFmtId="0" fontId="18" fillId="0" borderId="0" xfId="0" applyFont="1" applyAlignment="1">
      <alignment/>
    </xf>
    <xf numFmtId="0" fontId="4" fillId="35" borderId="10" xfId="0" applyFont="1" applyFill="1" applyBorder="1" applyAlignment="1">
      <alignment horizontal="center"/>
    </xf>
    <xf numFmtId="0" fontId="0" fillId="35" borderId="10" xfId="0" applyFill="1" applyBorder="1" applyAlignment="1">
      <alignment horizontal="center"/>
    </xf>
    <xf numFmtId="14" fontId="4" fillId="0" borderId="0" xfId="0" applyNumberFormat="1" applyFont="1" applyAlignment="1" applyProtection="1">
      <alignment horizontal="left"/>
      <protection locked="0"/>
    </xf>
    <xf numFmtId="0" fontId="0" fillId="0" borderId="0" xfId="0" applyAlignment="1" applyProtection="1">
      <alignment/>
      <protection locked="0"/>
    </xf>
    <xf numFmtId="0" fontId="4" fillId="0" borderId="0" xfId="0" applyFont="1" applyFill="1" applyAlignment="1" applyProtection="1">
      <alignment horizontal="left"/>
      <protection locked="0"/>
    </xf>
    <xf numFmtId="0" fontId="0" fillId="0" borderId="0" xfId="0" applyFont="1" applyFill="1" applyAlignment="1" applyProtection="1">
      <alignment horizontal="left"/>
      <protection locked="0"/>
    </xf>
    <xf numFmtId="0" fontId="4" fillId="0" borderId="0" xfId="0" applyFont="1" applyAlignment="1" applyProtection="1">
      <alignment/>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5">
    <dxf>
      <fill>
        <patternFill>
          <bgColor indexed="5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1.emf" /><Relationship Id="rId4" Type="http://schemas.openxmlformats.org/officeDocument/2006/relationships/image" Target="../media/image8.emf" /><Relationship Id="rId5" Type="http://schemas.openxmlformats.org/officeDocument/2006/relationships/image" Target="../media/image1.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7.emf" /><Relationship Id="rId9" Type="http://schemas.openxmlformats.org/officeDocument/2006/relationships/image" Target="../media/image5.emf" /><Relationship Id="rId10" Type="http://schemas.openxmlformats.org/officeDocument/2006/relationships/image" Target="../media/image6.emf" /><Relationship Id="rId1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3</xdr:row>
      <xdr:rowOff>57150</xdr:rowOff>
    </xdr:from>
    <xdr:to>
      <xdr:col>18</xdr:col>
      <xdr:colOff>19050</xdr:colOff>
      <xdr:row>4</xdr:row>
      <xdr:rowOff>190500</xdr:rowOff>
    </xdr:to>
    <xdr:pic>
      <xdr:nvPicPr>
        <xdr:cNvPr id="1" name="CmdR1"/>
        <xdr:cNvPicPr preferRelativeResize="1">
          <a:picLocks noChangeAspect="1"/>
        </xdr:cNvPicPr>
      </xdr:nvPicPr>
      <xdr:blipFill>
        <a:blip r:embed="rId1"/>
        <a:stretch>
          <a:fillRect/>
        </a:stretch>
      </xdr:blipFill>
      <xdr:spPr>
        <a:xfrm>
          <a:off x="7115175" y="819150"/>
          <a:ext cx="771525" cy="342900"/>
        </a:xfrm>
        <a:prstGeom prst="rect">
          <a:avLst/>
        </a:prstGeom>
        <a:solidFill>
          <a:srgbClr val="FFFFFF"/>
        </a:solidFill>
        <a:ln w="1" cmpd="sng">
          <a:noFill/>
        </a:ln>
      </xdr:spPr>
    </xdr:pic>
    <xdr:clientData/>
  </xdr:twoCellAnchor>
  <xdr:twoCellAnchor editAs="oneCell">
    <xdr:from>
      <xdr:col>18</xdr:col>
      <xdr:colOff>76200</xdr:colOff>
      <xdr:row>3</xdr:row>
      <xdr:rowOff>57150</xdr:rowOff>
    </xdr:from>
    <xdr:to>
      <xdr:col>18</xdr:col>
      <xdr:colOff>800100</xdr:colOff>
      <xdr:row>4</xdr:row>
      <xdr:rowOff>190500</xdr:rowOff>
    </xdr:to>
    <xdr:pic>
      <xdr:nvPicPr>
        <xdr:cNvPr id="2" name="CmdR2"/>
        <xdr:cNvPicPr preferRelativeResize="1">
          <a:picLocks noChangeAspect="1"/>
        </xdr:cNvPicPr>
      </xdr:nvPicPr>
      <xdr:blipFill>
        <a:blip r:embed="rId2"/>
        <a:stretch>
          <a:fillRect/>
        </a:stretch>
      </xdr:blipFill>
      <xdr:spPr>
        <a:xfrm>
          <a:off x="7943850" y="819150"/>
          <a:ext cx="723900" cy="342900"/>
        </a:xfrm>
        <a:prstGeom prst="rect">
          <a:avLst/>
        </a:prstGeom>
        <a:solidFill>
          <a:srgbClr val="FFFFFF"/>
        </a:solidFill>
        <a:ln w="1" cmpd="sng">
          <a:noFill/>
        </a:ln>
      </xdr:spPr>
    </xdr:pic>
    <xdr:clientData/>
  </xdr:twoCellAnchor>
  <xdr:twoCellAnchor editAs="oneCell">
    <xdr:from>
      <xdr:col>25</xdr:col>
      <xdr:colOff>76200</xdr:colOff>
      <xdr:row>3</xdr:row>
      <xdr:rowOff>57150</xdr:rowOff>
    </xdr:from>
    <xdr:to>
      <xdr:col>25</xdr:col>
      <xdr:colOff>800100</xdr:colOff>
      <xdr:row>4</xdr:row>
      <xdr:rowOff>190500</xdr:rowOff>
    </xdr:to>
    <xdr:pic>
      <xdr:nvPicPr>
        <xdr:cNvPr id="3" name="CmdR3"/>
        <xdr:cNvPicPr preferRelativeResize="1">
          <a:picLocks noChangeAspect="1"/>
        </xdr:cNvPicPr>
      </xdr:nvPicPr>
      <xdr:blipFill>
        <a:blip r:embed="rId3"/>
        <a:stretch>
          <a:fillRect/>
        </a:stretch>
      </xdr:blipFill>
      <xdr:spPr>
        <a:xfrm>
          <a:off x="8772525" y="819150"/>
          <a:ext cx="723900" cy="342900"/>
        </a:xfrm>
        <a:prstGeom prst="rect">
          <a:avLst/>
        </a:prstGeom>
        <a:solidFill>
          <a:srgbClr val="FFFFFF"/>
        </a:solidFill>
        <a:ln w="1" cmpd="sng">
          <a:noFill/>
        </a:ln>
      </xdr:spPr>
    </xdr:pic>
    <xdr:clientData/>
  </xdr:twoCellAnchor>
  <xdr:twoCellAnchor editAs="oneCell">
    <xdr:from>
      <xdr:col>32</xdr:col>
      <xdr:colOff>76200</xdr:colOff>
      <xdr:row>3</xdr:row>
      <xdr:rowOff>57150</xdr:rowOff>
    </xdr:from>
    <xdr:to>
      <xdr:col>32</xdr:col>
      <xdr:colOff>800100</xdr:colOff>
      <xdr:row>4</xdr:row>
      <xdr:rowOff>190500</xdr:rowOff>
    </xdr:to>
    <xdr:pic>
      <xdr:nvPicPr>
        <xdr:cNvPr id="4" name="CmdR4"/>
        <xdr:cNvPicPr preferRelativeResize="1">
          <a:picLocks noChangeAspect="1"/>
        </xdr:cNvPicPr>
      </xdr:nvPicPr>
      <xdr:blipFill>
        <a:blip r:embed="rId4"/>
        <a:stretch>
          <a:fillRect/>
        </a:stretch>
      </xdr:blipFill>
      <xdr:spPr>
        <a:xfrm>
          <a:off x="9601200" y="819150"/>
          <a:ext cx="723900" cy="342900"/>
        </a:xfrm>
        <a:prstGeom prst="rect">
          <a:avLst/>
        </a:prstGeom>
        <a:solidFill>
          <a:srgbClr val="FFFFFF"/>
        </a:solidFill>
        <a:ln w="1" cmpd="sng">
          <a:noFill/>
        </a:ln>
      </xdr:spPr>
    </xdr:pic>
    <xdr:clientData/>
  </xdr:twoCellAnchor>
  <xdr:twoCellAnchor editAs="oneCell">
    <xdr:from>
      <xdr:col>39</xdr:col>
      <xdr:colOff>76200</xdr:colOff>
      <xdr:row>3</xdr:row>
      <xdr:rowOff>57150</xdr:rowOff>
    </xdr:from>
    <xdr:to>
      <xdr:col>39</xdr:col>
      <xdr:colOff>800100</xdr:colOff>
      <xdr:row>4</xdr:row>
      <xdr:rowOff>190500</xdr:rowOff>
    </xdr:to>
    <xdr:pic>
      <xdr:nvPicPr>
        <xdr:cNvPr id="5" name="CmdR5"/>
        <xdr:cNvPicPr preferRelativeResize="1">
          <a:picLocks noChangeAspect="1"/>
        </xdr:cNvPicPr>
      </xdr:nvPicPr>
      <xdr:blipFill>
        <a:blip r:embed="rId5"/>
        <a:stretch>
          <a:fillRect/>
        </a:stretch>
      </xdr:blipFill>
      <xdr:spPr>
        <a:xfrm>
          <a:off x="10429875" y="819150"/>
          <a:ext cx="723900" cy="342900"/>
        </a:xfrm>
        <a:prstGeom prst="rect">
          <a:avLst/>
        </a:prstGeom>
        <a:solidFill>
          <a:srgbClr val="FFFFFF"/>
        </a:solidFill>
        <a:ln w="1" cmpd="sng">
          <a:noFill/>
        </a:ln>
      </xdr:spPr>
    </xdr:pic>
    <xdr:clientData/>
  </xdr:twoCellAnchor>
  <xdr:twoCellAnchor editAs="oneCell">
    <xdr:from>
      <xdr:col>0</xdr:col>
      <xdr:colOff>47625</xdr:colOff>
      <xdr:row>4</xdr:row>
      <xdr:rowOff>85725</xdr:rowOff>
    </xdr:from>
    <xdr:to>
      <xdr:col>0</xdr:col>
      <xdr:colOff>742950</xdr:colOff>
      <xdr:row>5</xdr:row>
      <xdr:rowOff>180975</xdr:rowOff>
    </xdr:to>
    <xdr:pic>
      <xdr:nvPicPr>
        <xdr:cNvPr id="6" name="CmdTri"/>
        <xdr:cNvPicPr preferRelativeResize="1">
          <a:picLocks noChangeAspect="1"/>
        </xdr:cNvPicPr>
      </xdr:nvPicPr>
      <xdr:blipFill>
        <a:blip r:embed="rId6"/>
        <a:stretch>
          <a:fillRect/>
        </a:stretch>
      </xdr:blipFill>
      <xdr:spPr>
        <a:xfrm>
          <a:off x="47625" y="1057275"/>
          <a:ext cx="695325" cy="295275"/>
        </a:xfrm>
        <a:prstGeom prst="rect">
          <a:avLst/>
        </a:prstGeom>
        <a:solidFill>
          <a:srgbClr val="FFFFFF"/>
        </a:solidFill>
        <a:ln w="1" cmpd="sng">
          <a:noFill/>
        </a:ln>
      </xdr:spPr>
    </xdr:pic>
    <xdr:clientData/>
  </xdr:twoCellAnchor>
  <xdr:twoCellAnchor editAs="oneCell">
    <xdr:from>
      <xdr:col>11</xdr:col>
      <xdr:colOff>76200</xdr:colOff>
      <xdr:row>1</xdr:row>
      <xdr:rowOff>28575</xdr:rowOff>
    </xdr:from>
    <xdr:to>
      <xdr:col>11</xdr:col>
      <xdr:colOff>742950</xdr:colOff>
      <xdr:row>2</xdr:row>
      <xdr:rowOff>152400</xdr:rowOff>
    </xdr:to>
    <xdr:pic>
      <xdr:nvPicPr>
        <xdr:cNvPr id="7" name="CommandButton1"/>
        <xdr:cNvPicPr preferRelativeResize="1">
          <a:picLocks noChangeAspect="1"/>
        </xdr:cNvPicPr>
      </xdr:nvPicPr>
      <xdr:blipFill>
        <a:blip r:embed="rId7"/>
        <a:stretch>
          <a:fillRect/>
        </a:stretch>
      </xdr:blipFill>
      <xdr:spPr>
        <a:xfrm>
          <a:off x="7115175" y="381000"/>
          <a:ext cx="666750" cy="323850"/>
        </a:xfrm>
        <a:prstGeom prst="rect">
          <a:avLst/>
        </a:prstGeom>
        <a:solidFill>
          <a:srgbClr val="FFFFFF"/>
        </a:solidFill>
        <a:ln w="1" cmpd="sng">
          <a:noFill/>
        </a:ln>
      </xdr:spPr>
    </xdr:pic>
    <xdr:clientData/>
  </xdr:twoCellAnchor>
  <xdr:twoCellAnchor editAs="oneCell">
    <xdr:from>
      <xdr:col>18</xdr:col>
      <xdr:colOff>104775</xdr:colOff>
      <xdr:row>1</xdr:row>
      <xdr:rowOff>28575</xdr:rowOff>
    </xdr:from>
    <xdr:to>
      <xdr:col>18</xdr:col>
      <xdr:colOff>771525</xdr:colOff>
      <xdr:row>2</xdr:row>
      <xdr:rowOff>161925</xdr:rowOff>
    </xdr:to>
    <xdr:pic>
      <xdr:nvPicPr>
        <xdr:cNvPr id="8" name="CommandButton2"/>
        <xdr:cNvPicPr preferRelativeResize="1">
          <a:picLocks noChangeAspect="1"/>
        </xdr:cNvPicPr>
      </xdr:nvPicPr>
      <xdr:blipFill>
        <a:blip r:embed="rId8"/>
        <a:stretch>
          <a:fillRect/>
        </a:stretch>
      </xdr:blipFill>
      <xdr:spPr>
        <a:xfrm>
          <a:off x="7972425" y="381000"/>
          <a:ext cx="666750" cy="333375"/>
        </a:xfrm>
        <a:prstGeom prst="rect">
          <a:avLst/>
        </a:prstGeom>
        <a:solidFill>
          <a:srgbClr val="FFFFFF"/>
        </a:solidFill>
        <a:ln w="1" cmpd="sng">
          <a:noFill/>
        </a:ln>
      </xdr:spPr>
    </xdr:pic>
    <xdr:clientData/>
  </xdr:twoCellAnchor>
  <xdr:twoCellAnchor editAs="oneCell">
    <xdr:from>
      <xdr:col>25</xdr:col>
      <xdr:colOff>104775</xdr:colOff>
      <xdr:row>1</xdr:row>
      <xdr:rowOff>28575</xdr:rowOff>
    </xdr:from>
    <xdr:to>
      <xdr:col>25</xdr:col>
      <xdr:colOff>771525</xdr:colOff>
      <xdr:row>2</xdr:row>
      <xdr:rowOff>161925</xdr:rowOff>
    </xdr:to>
    <xdr:pic>
      <xdr:nvPicPr>
        <xdr:cNvPr id="9" name="CommandButton3"/>
        <xdr:cNvPicPr preferRelativeResize="1">
          <a:picLocks noChangeAspect="1"/>
        </xdr:cNvPicPr>
      </xdr:nvPicPr>
      <xdr:blipFill>
        <a:blip r:embed="rId9"/>
        <a:stretch>
          <a:fillRect/>
        </a:stretch>
      </xdr:blipFill>
      <xdr:spPr>
        <a:xfrm>
          <a:off x="8801100" y="381000"/>
          <a:ext cx="666750" cy="333375"/>
        </a:xfrm>
        <a:prstGeom prst="rect">
          <a:avLst/>
        </a:prstGeom>
        <a:solidFill>
          <a:srgbClr val="FFFFFF"/>
        </a:solidFill>
        <a:ln w="1" cmpd="sng">
          <a:noFill/>
        </a:ln>
      </xdr:spPr>
    </xdr:pic>
    <xdr:clientData/>
  </xdr:twoCellAnchor>
  <xdr:twoCellAnchor editAs="oneCell">
    <xdr:from>
      <xdr:col>32</xdr:col>
      <xdr:colOff>85725</xdr:colOff>
      <xdr:row>1</xdr:row>
      <xdr:rowOff>38100</xdr:rowOff>
    </xdr:from>
    <xdr:to>
      <xdr:col>32</xdr:col>
      <xdr:colOff>752475</xdr:colOff>
      <xdr:row>2</xdr:row>
      <xdr:rowOff>171450</xdr:rowOff>
    </xdr:to>
    <xdr:pic>
      <xdr:nvPicPr>
        <xdr:cNvPr id="10" name="CommandButton4"/>
        <xdr:cNvPicPr preferRelativeResize="1">
          <a:picLocks noChangeAspect="1"/>
        </xdr:cNvPicPr>
      </xdr:nvPicPr>
      <xdr:blipFill>
        <a:blip r:embed="rId10"/>
        <a:stretch>
          <a:fillRect/>
        </a:stretch>
      </xdr:blipFill>
      <xdr:spPr>
        <a:xfrm>
          <a:off x="9610725" y="390525"/>
          <a:ext cx="666750" cy="333375"/>
        </a:xfrm>
        <a:prstGeom prst="rect">
          <a:avLst/>
        </a:prstGeom>
        <a:solidFill>
          <a:srgbClr val="FFFFFF"/>
        </a:solidFill>
        <a:ln w="1" cmpd="sng">
          <a:noFill/>
        </a:ln>
      </xdr:spPr>
    </xdr:pic>
    <xdr:clientData/>
  </xdr:twoCellAnchor>
  <xdr:twoCellAnchor editAs="oneCell">
    <xdr:from>
      <xdr:col>39</xdr:col>
      <xdr:colOff>85725</xdr:colOff>
      <xdr:row>1</xdr:row>
      <xdr:rowOff>47625</xdr:rowOff>
    </xdr:from>
    <xdr:to>
      <xdr:col>39</xdr:col>
      <xdr:colOff>752475</xdr:colOff>
      <xdr:row>2</xdr:row>
      <xdr:rowOff>180975</xdr:rowOff>
    </xdr:to>
    <xdr:pic>
      <xdr:nvPicPr>
        <xdr:cNvPr id="11" name="CommandButton5"/>
        <xdr:cNvPicPr preferRelativeResize="1">
          <a:picLocks noChangeAspect="1"/>
        </xdr:cNvPicPr>
      </xdr:nvPicPr>
      <xdr:blipFill>
        <a:blip r:embed="rId11"/>
        <a:stretch>
          <a:fillRect/>
        </a:stretch>
      </xdr:blipFill>
      <xdr:spPr>
        <a:xfrm>
          <a:off x="10439400" y="400050"/>
          <a:ext cx="666750" cy="33337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AU116"/>
  <sheetViews>
    <sheetView tabSelected="1" zoomScale="75" zoomScaleNormal="75" zoomScalePageLayoutView="0" workbookViewId="0" topLeftCell="A1">
      <pane xSplit="8" topLeftCell="I1" activePane="topRight" state="frozen"/>
      <selection pane="topLeft" activeCell="A1" sqref="A1"/>
      <selection pane="topRight" activeCell="A44" sqref="A44"/>
    </sheetView>
  </sheetViews>
  <sheetFormatPr defaultColWidth="11.00390625" defaultRowHeight="12.75"/>
  <cols>
    <col min="1" max="1" width="10.125" style="0" customWidth="1"/>
    <col min="2" max="2" width="12.75390625" style="0" customWidth="1"/>
    <col min="3" max="3" width="13.25390625" style="0" customWidth="1"/>
    <col min="4" max="4" width="12.625" style="0" customWidth="1"/>
    <col min="5" max="5" width="7.375" style="0" customWidth="1"/>
    <col min="6" max="6" width="6.375" style="0" customWidth="1"/>
    <col min="7" max="7" width="22.25390625" style="0" customWidth="1"/>
    <col min="8" max="8" width="7.625" style="1" customWidth="1"/>
    <col min="9" max="9" width="6.625" style="1" hidden="1" customWidth="1"/>
    <col min="10" max="10" width="12.25390625" style="54" hidden="1" customWidth="1"/>
    <col min="11" max="11" width="5.625" style="1" hidden="1" customWidth="1"/>
    <col min="12" max="12" width="10.875" style="1" customWidth="1"/>
    <col min="13" max="13" width="4.125" style="1" hidden="1" customWidth="1"/>
    <col min="14" max="14" width="8.50390625" style="1" hidden="1" customWidth="1"/>
    <col min="15" max="15" width="6.625" style="59" hidden="1" customWidth="1"/>
    <col min="16" max="16" width="6.625" style="1" hidden="1" customWidth="1"/>
    <col min="17" max="17" width="12.25390625" style="54" hidden="1" customWidth="1"/>
    <col min="18" max="18" width="5.625" style="1" hidden="1" customWidth="1"/>
    <col min="19" max="19" width="10.875" style="1" customWidth="1"/>
    <col min="20" max="20" width="4.125" style="1" hidden="1" customWidth="1"/>
    <col min="21" max="21" width="8.50390625" style="1" hidden="1" customWidth="1"/>
    <col min="22" max="22" width="6.625" style="59" hidden="1" customWidth="1"/>
    <col min="23" max="23" width="6.625" style="1" hidden="1" customWidth="1"/>
    <col min="24" max="24" width="12.25390625" style="54" hidden="1" customWidth="1"/>
    <col min="25" max="25" width="5.625" style="1" hidden="1" customWidth="1"/>
    <col min="26" max="26" width="10.875" style="1" customWidth="1"/>
    <col min="27" max="27" width="4.125" style="1" hidden="1" customWidth="1"/>
    <col min="28" max="28" width="8.50390625" style="1" hidden="1" customWidth="1"/>
    <col min="29" max="29" width="6.625" style="59" hidden="1" customWidth="1"/>
    <col min="30" max="30" width="6.625" style="1" hidden="1" customWidth="1"/>
    <col min="31" max="31" width="12.25390625" style="54" hidden="1" customWidth="1"/>
    <col min="32" max="32" width="5.625" style="1" hidden="1" customWidth="1"/>
    <col min="33" max="33" width="10.875" style="1" customWidth="1"/>
    <col min="34" max="34" width="4.125" style="1" hidden="1" customWidth="1"/>
    <col min="35" max="35" width="8.50390625" style="1" hidden="1" customWidth="1"/>
    <col min="36" max="36" width="6.625" style="59" hidden="1" customWidth="1"/>
    <col min="37" max="37" width="6.625" style="1" hidden="1" customWidth="1"/>
    <col min="38" max="38" width="12.25390625" style="54" hidden="1" customWidth="1"/>
    <col min="39" max="39" width="5.625" style="1" hidden="1" customWidth="1"/>
    <col min="40" max="40" width="10.875" style="1" customWidth="1"/>
    <col min="41" max="41" width="4.125" style="1" hidden="1" customWidth="1"/>
    <col min="42" max="42" width="8.50390625" style="1" hidden="1" customWidth="1"/>
    <col min="43" max="43" width="6.625" style="59" hidden="1" customWidth="1"/>
    <col min="44" max="44" width="11.00390625" style="1" customWidth="1"/>
    <col min="45" max="45" width="12.375" style="0" customWidth="1"/>
    <col min="46" max="46" width="13.125" style="0" customWidth="1"/>
  </cols>
  <sheetData>
    <row r="1" spans="1:44" s="3" customFormat="1" ht="27.75" customHeight="1">
      <c r="A1" s="62" t="s">
        <v>350</v>
      </c>
      <c r="D1" s="35" t="s">
        <v>302</v>
      </c>
      <c r="H1" s="31"/>
      <c r="I1" s="23"/>
      <c r="J1" s="47"/>
      <c r="K1" s="4"/>
      <c r="L1" s="4"/>
      <c r="M1" s="4"/>
      <c r="N1" s="4"/>
      <c r="O1" s="55"/>
      <c r="P1" s="23"/>
      <c r="Q1" s="47"/>
      <c r="R1" s="4"/>
      <c r="S1" s="4"/>
      <c r="T1" s="4"/>
      <c r="U1" s="4"/>
      <c r="V1" s="55"/>
      <c r="W1" s="23"/>
      <c r="X1" s="47"/>
      <c r="Y1" s="4"/>
      <c r="Z1" s="4"/>
      <c r="AA1" s="4"/>
      <c r="AB1" s="4"/>
      <c r="AC1" s="55"/>
      <c r="AD1" s="23"/>
      <c r="AE1" s="47"/>
      <c r="AF1" s="4"/>
      <c r="AG1" s="4"/>
      <c r="AH1" s="4"/>
      <c r="AI1" s="4"/>
      <c r="AJ1" s="55"/>
      <c r="AK1" s="23"/>
      <c r="AL1" s="47"/>
      <c r="AM1" s="4"/>
      <c r="AN1" s="4"/>
      <c r="AO1" s="4"/>
      <c r="AP1" s="4"/>
      <c r="AQ1" s="55"/>
      <c r="AR1" s="4"/>
    </row>
    <row r="2" spans="8:47" s="5" customFormat="1" ht="15.75" customHeight="1">
      <c r="H2" s="32"/>
      <c r="I2" s="24"/>
      <c r="J2" s="48"/>
      <c r="K2" s="7"/>
      <c r="L2" s="7"/>
      <c r="M2" s="7"/>
      <c r="N2" s="7"/>
      <c r="O2" s="49"/>
      <c r="P2" s="24"/>
      <c r="Q2" s="48"/>
      <c r="R2" s="7"/>
      <c r="S2" s="7"/>
      <c r="T2" s="7"/>
      <c r="U2" s="7"/>
      <c r="V2" s="49"/>
      <c r="W2" s="24"/>
      <c r="X2" s="48"/>
      <c r="Y2" s="7"/>
      <c r="Z2" s="7"/>
      <c r="AA2" s="7"/>
      <c r="AB2" s="7"/>
      <c r="AC2" s="49"/>
      <c r="AD2" s="24"/>
      <c r="AE2" s="48"/>
      <c r="AF2" s="7"/>
      <c r="AG2" s="7"/>
      <c r="AH2" s="7"/>
      <c r="AI2" s="7"/>
      <c r="AJ2" s="49"/>
      <c r="AK2" s="24"/>
      <c r="AL2" s="48"/>
      <c r="AM2" s="7"/>
      <c r="AN2" s="7"/>
      <c r="AO2" s="7"/>
      <c r="AP2" s="7"/>
      <c r="AQ2" s="49"/>
      <c r="AR2" s="7"/>
      <c r="AS2" s="70" t="s">
        <v>320</v>
      </c>
      <c r="AT2" s="71"/>
      <c r="AU2" s="71"/>
    </row>
    <row r="3" spans="1:47" s="5" customFormat="1" ht="16.5">
      <c r="A3" s="20" t="s">
        <v>9</v>
      </c>
      <c r="B3" s="76"/>
      <c r="C3" s="76"/>
      <c r="D3" s="38" t="s">
        <v>0</v>
      </c>
      <c r="E3" s="72"/>
      <c r="F3" s="73"/>
      <c r="G3" s="20" t="s">
        <v>310</v>
      </c>
      <c r="H3" s="39"/>
      <c r="I3" s="24"/>
      <c r="J3" s="48"/>
      <c r="K3" s="7"/>
      <c r="L3" s="22"/>
      <c r="M3" s="7"/>
      <c r="N3" s="7"/>
      <c r="O3" s="49"/>
      <c r="P3" s="24"/>
      <c r="Q3" s="48"/>
      <c r="R3" s="7"/>
      <c r="S3" s="22"/>
      <c r="T3" s="7"/>
      <c r="U3" s="7"/>
      <c r="V3" s="49"/>
      <c r="W3" s="24"/>
      <c r="X3" s="48"/>
      <c r="Y3" s="7"/>
      <c r="Z3" s="22"/>
      <c r="AA3" s="7"/>
      <c r="AB3" s="7"/>
      <c r="AC3" s="49"/>
      <c r="AD3" s="24"/>
      <c r="AE3" s="48"/>
      <c r="AF3" s="7"/>
      <c r="AG3" s="22"/>
      <c r="AH3" s="7"/>
      <c r="AI3" s="7"/>
      <c r="AJ3" s="49"/>
      <c r="AK3" s="24"/>
      <c r="AL3" s="48"/>
      <c r="AM3" s="7"/>
      <c r="AN3" s="22"/>
      <c r="AO3" s="7"/>
      <c r="AP3" s="7"/>
      <c r="AQ3" s="49"/>
      <c r="AR3" s="7"/>
      <c r="AS3" s="65"/>
      <c r="AT3" s="65"/>
      <c r="AU3" s="65"/>
    </row>
    <row r="4" spans="1:47" s="5" customFormat="1" ht="16.5">
      <c r="A4" s="20" t="s">
        <v>2</v>
      </c>
      <c r="B4" s="76"/>
      <c r="C4" s="76"/>
      <c r="D4" s="38" t="s">
        <v>1</v>
      </c>
      <c r="E4" s="74"/>
      <c r="F4" s="75"/>
      <c r="G4" s="20" t="s">
        <v>309</v>
      </c>
      <c r="H4" s="40"/>
      <c r="I4" s="24"/>
      <c r="J4" s="49"/>
      <c r="K4" s="7"/>
      <c r="L4" s="7"/>
      <c r="M4" s="7"/>
      <c r="N4" s="7"/>
      <c r="O4" s="49"/>
      <c r="P4" s="24"/>
      <c r="Q4" s="49"/>
      <c r="R4" s="7"/>
      <c r="S4" s="7"/>
      <c r="T4" s="7"/>
      <c r="U4" s="7"/>
      <c r="V4" s="49"/>
      <c r="W4" s="24"/>
      <c r="X4" s="49"/>
      <c r="Y4" s="7"/>
      <c r="Z4" s="7"/>
      <c r="AA4" s="7"/>
      <c r="AB4" s="7"/>
      <c r="AC4" s="49"/>
      <c r="AD4" s="24"/>
      <c r="AE4" s="49"/>
      <c r="AF4" s="7"/>
      <c r="AG4" s="7"/>
      <c r="AH4" s="7"/>
      <c r="AI4" s="7"/>
      <c r="AJ4" s="49"/>
      <c r="AK4" s="24"/>
      <c r="AL4" s="49"/>
      <c r="AM4" s="7"/>
      <c r="AN4" s="7"/>
      <c r="AO4" s="7"/>
      <c r="AP4" s="7"/>
      <c r="AQ4" s="49"/>
      <c r="AR4" s="7"/>
      <c r="AS4" s="65"/>
      <c r="AT4" s="65"/>
      <c r="AU4" s="65"/>
    </row>
    <row r="5" spans="8:47" s="8" customFormat="1" ht="15.75">
      <c r="H5" s="33"/>
      <c r="I5" s="25"/>
      <c r="J5" s="50"/>
      <c r="K5" s="9"/>
      <c r="L5" s="9"/>
      <c r="M5" s="9"/>
      <c r="N5" s="9"/>
      <c r="O5" s="56"/>
      <c r="P5" s="25"/>
      <c r="Q5" s="50"/>
      <c r="R5" s="9"/>
      <c r="S5" s="9"/>
      <c r="T5" s="9"/>
      <c r="U5" s="9"/>
      <c r="V5" s="56"/>
      <c r="W5" s="25"/>
      <c r="X5" s="50"/>
      <c r="Y5" s="9"/>
      <c r="Z5" s="9"/>
      <c r="AA5" s="9"/>
      <c r="AB5" s="9"/>
      <c r="AC5" s="56"/>
      <c r="AD5" s="25"/>
      <c r="AE5" s="50"/>
      <c r="AF5" s="9"/>
      <c r="AG5" s="9"/>
      <c r="AH5" s="9"/>
      <c r="AI5" s="9"/>
      <c r="AJ5" s="56"/>
      <c r="AK5" s="25"/>
      <c r="AL5" s="50"/>
      <c r="AM5" s="9"/>
      <c r="AN5" s="9"/>
      <c r="AO5" s="9"/>
      <c r="AP5" s="9"/>
      <c r="AQ5" s="56"/>
      <c r="AS5" s="65"/>
      <c r="AT5" s="65"/>
      <c r="AU5" s="65"/>
    </row>
    <row r="6" spans="1:47" s="5" customFormat="1" ht="16.5">
      <c r="A6" s="27"/>
      <c r="B6" s="21"/>
      <c r="C6" s="21"/>
      <c r="D6" s="21"/>
      <c r="E6" s="21"/>
      <c r="F6" s="21"/>
      <c r="G6" s="21"/>
      <c r="H6" s="28"/>
      <c r="I6" s="29"/>
      <c r="J6" s="51"/>
      <c r="K6" s="30"/>
      <c r="L6" s="30" t="s">
        <v>303</v>
      </c>
      <c r="M6" s="30"/>
      <c r="N6" s="30"/>
      <c r="O6" s="51"/>
      <c r="P6" s="29"/>
      <c r="Q6" s="51"/>
      <c r="R6" s="30"/>
      <c r="S6" s="30" t="s">
        <v>304</v>
      </c>
      <c r="T6" s="30"/>
      <c r="U6" s="30"/>
      <c r="V6" s="51"/>
      <c r="W6" s="29"/>
      <c r="X6" s="51"/>
      <c r="Y6" s="30"/>
      <c r="Z6" s="30" t="s">
        <v>305</v>
      </c>
      <c r="AA6" s="30"/>
      <c r="AB6" s="30"/>
      <c r="AC6" s="51"/>
      <c r="AD6" s="29"/>
      <c r="AE6" s="51"/>
      <c r="AF6" s="30"/>
      <c r="AG6" s="30" t="s">
        <v>306</v>
      </c>
      <c r="AH6" s="30"/>
      <c r="AI6" s="30"/>
      <c r="AJ6" s="51"/>
      <c r="AK6" s="29"/>
      <c r="AL6" s="51"/>
      <c r="AM6" s="30"/>
      <c r="AN6" s="30" t="s">
        <v>307</v>
      </c>
      <c r="AO6" s="30"/>
      <c r="AP6" s="30"/>
      <c r="AQ6" s="51"/>
      <c r="AS6" s="64" t="s">
        <v>321</v>
      </c>
      <c r="AT6" s="64" t="s">
        <v>323</v>
      </c>
      <c r="AU6" s="64" t="s">
        <v>322</v>
      </c>
    </row>
    <row r="7" spans="1:47" s="6" customFormat="1" ht="16.5">
      <c r="A7" s="12" t="s">
        <v>3</v>
      </c>
      <c r="B7" s="13" t="s">
        <v>5</v>
      </c>
      <c r="C7" s="13" t="s">
        <v>4</v>
      </c>
      <c r="D7" s="13" t="s">
        <v>6</v>
      </c>
      <c r="E7" s="12" t="s">
        <v>18</v>
      </c>
      <c r="F7" s="36" t="s">
        <v>308</v>
      </c>
      <c r="G7" s="36" t="s">
        <v>7</v>
      </c>
      <c r="H7" s="34" t="s">
        <v>290</v>
      </c>
      <c r="I7" s="26" t="s">
        <v>8</v>
      </c>
      <c r="J7" s="52" t="s">
        <v>311</v>
      </c>
      <c r="K7" s="12"/>
      <c r="L7" s="12" t="s">
        <v>19</v>
      </c>
      <c r="M7" s="12"/>
      <c r="N7" s="12" t="s">
        <v>23</v>
      </c>
      <c r="O7" s="57" t="s">
        <v>18</v>
      </c>
      <c r="P7" s="26" t="s">
        <v>8</v>
      </c>
      <c r="Q7" s="52" t="s">
        <v>311</v>
      </c>
      <c r="R7" s="12"/>
      <c r="S7" s="12" t="s">
        <v>19</v>
      </c>
      <c r="T7" s="12"/>
      <c r="U7" s="12" t="s">
        <v>23</v>
      </c>
      <c r="V7" s="57" t="s">
        <v>18</v>
      </c>
      <c r="W7" s="26" t="s">
        <v>8</v>
      </c>
      <c r="X7" s="52" t="s">
        <v>311</v>
      </c>
      <c r="Y7" s="12"/>
      <c r="Z7" s="12" t="s">
        <v>19</v>
      </c>
      <c r="AA7" s="12"/>
      <c r="AB7" s="12" t="s">
        <v>23</v>
      </c>
      <c r="AC7" s="57" t="s">
        <v>18</v>
      </c>
      <c r="AD7" s="26" t="s">
        <v>8</v>
      </c>
      <c r="AE7" s="52" t="s">
        <v>311</v>
      </c>
      <c r="AF7" s="12"/>
      <c r="AG7" s="12" t="s">
        <v>19</v>
      </c>
      <c r="AH7" s="12"/>
      <c r="AI7" s="12" t="s">
        <v>23</v>
      </c>
      <c r="AJ7" s="57" t="s">
        <v>18</v>
      </c>
      <c r="AK7" s="26" t="s">
        <v>8</v>
      </c>
      <c r="AL7" s="52" t="s">
        <v>311</v>
      </c>
      <c r="AM7" s="12"/>
      <c r="AN7" s="12" t="s">
        <v>19</v>
      </c>
      <c r="AO7" s="12"/>
      <c r="AP7" s="12" t="s">
        <v>23</v>
      </c>
      <c r="AQ7" s="57" t="s">
        <v>18</v>
      </c>
      <c r="AR7" s="22"/>
      <c r="AS7" s="64" t="s">
        <v>319</v>
      </c>
      <c r="AT7" s="67"/>
      <c r="AU7" s="64" t="s">
        <v>18</v>
      </c>
    </row>
    <row r="8" spans="1:47" s="5" customFormat="1" ht="16.5">
      <c r="A8" s="42"/>
      <c r="B8" s="42"/>
      <c r="C8" s="42"/>
      <c r="D8" s="42"/>
      <c r="E8" s="61">
        <f aca="true" t="shared" si="0" ref="E8:E48">O8+V8+AC8+AJ8+AQ8+AU8</f>
        <v>0</v>
      </c>
      <c r="F8" s="41"/>
      <c r="G8" s="60">
        <f>IF($F8&lt;&gt;"",VLOOKUP(F8,Armees!$A$1:$B$283,2,FALSE),"")</f>
      </c>
      <c r="H8" s="43"/>
      <c r="I8" s="44"/>
      <c r="J8" s="53">
        <f aca="true" t="shared" si="1" ref="J8:J48">IF(I8&lt;&gt;"",VLOOKUP(I8,$A$8:$C$48,2,FALSE),"")</f>
      </c>
      <c r="K8" s="45">
        <f aca="true" t="shared" si="2" ref="K8:K48">IF(I8&lt;&gt;"",IF(I8=$A8,"ERR",IF(OR(I8=$P8,I8=$W8,I8=$AD8,I8=$AK8),"DUP",IF(ISNA(VLOOKUP(I8,$A$8:$A$48,1,FALSE)),"ERR",IF(COUNTIF($I$8:$I$48,I8)&gt;1,"ERR",IF($D8=VLOOKUP(I8,$A$8:$D$48,4,FALSE),"CLUB","OK"))))),"")</f>
      </c>
      <c r="L8" s="45"/>
      <c r="M8" s="45">
        <f aca="true" t="shared" si="3" ref="M8:M48">IF(L8&lt;&gt;"",IF(L8="Victoire",IF(VLOOKUP(I8,$A$8:$L$48,12,FALSE)="Défaite","OK","ERR"),IF(L8="Défaite",IF(VLOOKUP(I8,$A$8:$L$48,12,FALSE)="Victoire","OK","ERR"),IF(L8="Nul",IF(VLOOKUP(I8,$A$8:$L$48,12,FALSE)="Nul","OK","ERR")))),"")</f>
      </c>
      <c r="N8" s="41"/>
      <c r="O8" s="58">
        <f>IF(L8="Victoire",100-ROUNDDOWN(20*N8/$H8,0),IF(L8="Défaite",10+ROUNDDOWN(20*VLOOKUP(I8,$A$8:$N$48,14,FALSE)/VLOOKUP(I8,$A$8:$H$48,8,FALSE),0),IF(AND(L8="Nul",$N8&lt;&gt;$H8),40+(2*ROUNDDOWN(10*VLOOKUP(I8,$A$8:$N$48,14,FALSE)/VLOOKUP(I8,$A$8:$H$48,8,FALSE),0)-ROUNDDOWN(10*N8/$H8,0)),IF(AND(L8="Nul",$N8=$H8),58,0))))</f>
        <v>0</v>
      </c>
      <c r="P8" s="44"/>
      <c r="Q8" s="53">
        <f aca="true" t="shared" si="4" ref="Q8:Q48">IF(P8&lt;&gt;"",VLOOKUP(P8,$A$8:$C$48,2,FALSE),"")</f>
      </c>
      <c r="R8" s="14">
        <f aca="true" t="shared" si="5" ref="R8:R48">IF(P8&lt;&gt;"",IF(P8=$A8,"ERR",IF(OR(P8=$I8,P8=$W8,P8=$AD8,P8=$AK8),"DUP",IF(ISNA(VLOOKUP(P8,$A$8:$A$48,1,FALSE)),"ERR",IF(COUNTIF($I$8:$I$48,P8)&gt;1,"ERR",IF($D8=VLOOKUP(P8,$A$8:$D$48,4,FALSE),"CLUB","OK"))))),"")</f>
      </c>
      <c r="S8" s="45"/>
      <c r="T8" s="45">
        <f aca="true" t="shared" si="6" ref="T8:T48">IF(S8&lt;&gt;"",IF(S8="Victoire",IF(VLOOKUP(P8,$A$8:$AO$48,19,FALSE)="Défaite","OK","ERR"),IF(S8="Défaite",IF(VLOOKUP(P8,$A$8:$AO$48,19,FALSE)="Victoire","OK","ERR"),IF(S8="Nul",IF(VLOOKUP(P8,$A$8:$AO$48,19,FALSE)="Nul","OK","ERR")))),"")</f>
      </c>
      <c r="U8" s="41"/>
      <c r="V8" s="58">
        <f>IF(S8="Victoire",100-ROUNDDOWN(20*U8/$H8,0),IF(S8="Défaite",10+ROUNDDOWN(20*VLOOKUP(P8,$A$8:$AO$48,21,FALSE)/VLOOKUP(P8,$A$8:$H$48,8,FALSE),0),IF(AND(S8="Nul",$U8&lt;&gt;$H8),40+(2*ROUNDDOWN(10*VLOOKUP(P8,$A$8:$AO$48,21,FALSE)/VLOOKUP(P8,$A$8:$H$48,8,FALSE),0)-ROUNDDOWN(10*U8/$H8,0)),IF(AND(S8="Nul",$U8=$H8),58,0))))</f>
        <v>0</v>
      </c>
      <c r="W8" s="44"/>
      <c r="X8" s="53">
        <f aca="true" t="shared" si="7" ref="X8:X48">IF(W8&lt;&gt;"",VLOOKUP(W8,$A$8:$C$48,2,FALSE),"")</f>
      </c>
      <c r="Y8" s="14">
        <f aca="true" t="shared" si="8" ref="Y8:Y48">IF(W8&lt;&gt;"",IF(W8=$A8,"ERR",IF(OR(W8=$P8,W8=$I8,W8=$AD8,W8=$AK8),"DUP",IF(ISNA(VLOOKUP(W8,$A$8:$A$48,1,FALSE)),"ERR",IF(COUNTIF($I$8:$I$48,W8)&gt;1,"ERR",IF($D8=VLOOKUP(W8,$A$8:$D$48,4,FALSE),"CLUB","OK"))))),"")</f>
      </c>
      <c r="Z8" s="45"/>
      <c r="AA8" s="45">
        <f aca="true" t="shared" si="9" ref="AA8:AA48">IF(Z8&lt;&gt;"",IF(Z8="Victoire",IF(VLOOKUP(W8,$A$8:$AO$48,26,FALSE)="Défaite","OK","ERR"),IF(Z8="Défaite",IF(VLOOKUP(W8,$A$8:$AO$48,26,FALSE)="Victoire","OK","ERR"),IF(Z8="Nul",IF(VLOOKUP(W8,$A$8:$AO$48,26,FALSE)="Nul","OK","ERR")))),"")</f>
      </c>
      <c r="AB8" s="41"/>
      <c r="AC8" s="58">
        <f>IF(Z8="Victoire",100-ROUNDDOWN(20*AB8/$H8,0),IF(Z8="Défaite",10+ROUNDDOWN(20*VLOOKUP(W8,$A$8:$AO$48,28,FALSE)/VLOOKUP(W8,$A$8:$H$48,8,FALSE),0),IF(AND(Z8="Nul",$AB8&lt;&gt;$H8),40+(2*ROUNDDOWN(10*VLOOKUP(W8,$A$8:$AO$48,28,FALSE)/VLOOKUP(W8,$A$8:$H$48,8,FALSE),0)-ROUNDDOWN(10*AB8/$H8,0)),IF(AND(Z8="Nul",$AB8=$H8),58,0))))</f>
        <v>0</v>
      </c>
      <c r="AD8" s="44"/>
      <c r="AE8" s="53">
        <f aca="true" t="shared" si="10" ref="AE8:AE48">IF(AD8&lt;&gt;"",VLOOKUP(AD8,$A$8:$C$48,2,FALSE),"")</f>
      </c>
      <c r="AF8" s="14">
        <f aca="true" t="shared" si="11" ref="AF8:AF48">IF(AD8&lt;&gt;"",IF(AD8=$A8,"ERR",IF(OR(AD8=$P8,AD8=$W8,AD8=$I8,AD8=$AK8),"DUP",IF(ISNA(VLOOKUP(AD8,$A$8:$A$48,1,FALSE)),"ERR",IF(COUNTIF($I$8:$I$48,AD8)&gt;1,"ERR",IF($D8=VLOOKUP(AD8,$A$8:$D$48,4,FALSE),"CLUB","OK"))))),"")</f>
      </c>
      <c r="AG8" s="45"/>
      <c r="AH8" s="45">
        <f aca="true" t="shared" si="12" ref="AH8:AH48">IF(AG8&lt;&gt;"",IF(AG8="Victoire",IF(VLOOKUP(AD8,$A$8:$AO$48,33,FALSE)="Défaite","OK","ERR"),IF(AG8="Défaite",IF(VLOOKUP(AD8,$A$8:$AO$48,33,FALSE)="Victoire","OK","ERR"),IF(AG8="Nul",IF(VLOOKUP(AD8,$A$8:$AO$48,33,FALSE)="Nul","OK","ERR")))),"")</f>
      </c>
      <c r="AI8" s="41"/>
      <c r="AJ8" s="58">
        <f>IF(AG8="Victoire",100-ROUNDDOWN(20*AI8/$H8,0),IF(AG8="Défaite",10+ROUNDDOWN(20*VLOOKUP(AD8,$A$8:$AO$48,35,FALSE)/VLOOKUP(AD8,$A$8:$H$48,8,FALSE),0),IF(AND(AG8="Nul",$AI8&lt;&gt;$H8),40+(2*ROUNDDOWN(10*VLOOKUP(AD8,$A$8:$AO$48,35,FALSE)/VLOOKUP(AD8,$A$8:$H$48,8,FALSE),0)-ROUNDDOWN(10*AI8/$H8,0)),IF(AND(AG8="Nul",$AI8=$H8),58,0))))</f>
        <v>0</v>
      </c>
      <c r="AK8" s="44"/>
      <c r="AL8" s="53">
        <f aca="true" t="shared" si="13" ref="AL8:AL48">IF(AK8&lt;&gt;"",VLOOKUP(AK8,$A$8:$C$48,2,FALSE),"")</f>
      </c>
      <c r="AM8" s="14">
        <f aca="true" t="shared" si="14" ref="AM8:AM48">IF(AK8&lt;&gt;"",IF(AK8=$A8,"ERR",IF(OR(AK8=$P8,AK8=$W8,AK8=$AD8,AK8=$I8),"DUP",IF(ISNA(VLOOKUP(AK8,$A$8:$A$48,1,FALSE)),"ERR",IF(COUNTIF($I$8:$I$48,AK8)&gt;1,"ERR",IF($D8=VLOOKUP(AK8,$A$8:$D$48,4,FALSE),"CLUB","OK"))))),"")</f>
      </c>
      <c r="AN8" s="45"/>
      <c r="AO8" s="14">
        <f aca="true" t="shared" si="15" ref="AO8:AO48">IF(AN8&lt;&gt;"",IF(AN8="Victoire",IF(VLOOKUP(AK8,$A$8:$AO$48,40,FALSE)="Défaite","OK","ERR"),IF(AN8="Défaite",IF(VLOOKUP(AK8,$A$8:$AO$48,40,FALSE)="Victoire","OK","ERR"),IF(AN8="Nul",IF(VLOOKUP(AK8,$A$8:$AO$48,40,FALSE)="Nul","OK","ERR")))),"")</f>
      </c>
      <c r="AP8" s="41"/>
      <c r="AQ8" s="58">
        <f>IF(AN8="Victoire",100-ROUNDDOWN(20*AP8/$H8,0),IF(AN8="Défaite",10+ROUNDDOWN(20*VLOOKUP(AK8,$A$8:$AZ$48,42,FALSE)/VLOOKUP(AK8,$A$8:$H$48,8,FALSE),0),IF(AND(AN8="Nul",$AP8&lt;&gt;$H8),40+(2*ROUNDDOWN(10*VLOOKUP(AK8,$A$8:$AZ$48,42,FALSE)/VLOOKUP(AK8,$A$8:$H$48,8,FALSE),0)-ROUNDDOWN(10*AP8/$H8,0)),IF(AND(AN8="Nul",$AP8=$H8),58,0))))</f>
        <v>0</v>
      </c>
      <c r="AR8" s="7"/>
      <c r="AS8" s="66">
        <f aca="true" t="shared" si="16" ref="AS8:AS48">IF($I8&lt;&gt;"",VLOOKUP($I8,$A$8:$N$48,5,FALSE),0)+IF($P8&lt;&gt;"",VLOOKUP($P8,$A$8:$N$48,5,FALSE),0)+IF($W8&lt;&gt;"",VLOOKUP($W8,$A$8:$N$48,5,FALSE),0)+IF($AD8&lt;&gt;"",VLOOKUP($AD8,$A$8:$N$48,5,FALSE),0)+IF($AK8&lt;&gt;"",VLOOKUP($AK8,$A$8:$N$48,5,FALSE),0)</f>
        <v>0</v>
      </c>
      <c r="AT8" s="68"/>
      <c r="AU8" s="68"/>
    </row>
    <row r="9" spans="1:47" s="5" customFormat="1" ht="16.5">
      <c r="A9" s="42"/>
      <c r="B9" s="42"/>
      <c r="C9" s="42"/>
      <c r="D9" s="42"/>
      <c r="E9" s="61">
        <f t="shared" si="0"/>
        <v>0</v>
      </c>
      <c r="F9" s="41"/>
      <c r="G9" s="60">
        <f>IF($F9&lt;&gt;"",VLOOKUP(F9,Armees!$A$1:$B$283,2,FALSE),"")</f>
      </c>
      <c r="H9" s="43"/>
      <c r="I9" s="44"/>
      <c r="J9" s="53">
        <f t="shared" si="1"/>
      </c>
      <c r="K9" s="45">
        <f t="shared" si="2"/>
      </c>
      <c r="L9" s="45"/>
      <c r="M9" s="45">
        <f t="shared" si="3"/>
      </c>
      <c r="N9" s="41"/>
      <c r="O9" s="58">
        <f aca="true" t="shared" si="17" ref="O9:O48">IF(L9="Victoire",100-ROUNDDOWN(20*N9/$H9,0),IF(L9="Défaite",10+ROUNDDOWN(20*VLOOKUP(I9,$A$8:$N$48,14,FALSE)/VLOOKUP(I9,$A$8:$H$48,8,FALSE),0),IF(AND(L9="Nul",$N9&lt;&gt;$H9),40+(2*ROUNDDOWN(10*VLOOKUP(I9,$A$8:$N$48,14,FALSE)/VLOOKUP(I9,$A$8:$H$48,8,FALSE),0)-ROUNDDOWN(10*N9/$H9,0)),IF(AND(L9="Nul",$N9=$H9),58,0))))</f>
        <v>0</v>
      </c>
      <c r="P9" s="44"/>
      <c r="Q9" s="53">
        <f t="shared" si="4"/>
      </c>
      <c r="R9" s="14">
        <f t="shared" si="5"/>
      </c>
      <c r="S9" s="45"/>
      <c r="T9" s="45">
        <f t="shared" si="6"/>
      </c>
      <c r="U9" s="41"/>
      <c r="V9" s="58">
        <f aca="true" t="shared" si="18" ref="V9:V48">IF(S9="Victoire",100-ROUNDDOWN(20*U9/$H9,0),IF(S9="Défaite",10+ROUNDDOWN(20*VLOOKUP(P9,$A$8:$AO$48,21,FALSE)/VLOOKUP(P9,$A$8:$H$48,8,FALSE),0),IF(AND(S9="Nul",$U9&lt;&gt;$H9),40+(2*ROUNDDOWN(10*VLOOKUP(P9,$A$8:$AO$48,21,FALSE)/VLOOKUP(P9,$A$8:$H$48,8,FALSE),0)-ROUNDDOWN(10*U9/$H9,0)),IF(AND(S9="Nul",$U9=$H9),58,0))))</f>
        <v>0</v>
      </c>
      <c r="W9" s="44"/>
      <c r="X9" s="53">
        <f t="shared" si="7"/>
      </c>
      <c r="Y9" s="14">
        <f t="shared" si="8"/>
      </c>
      <c r="Z9" s="45"/>
      <c r="AA9" s="45">
        <f t="shared" si="9"/>
      </c>
      <c r="AB9" s="41"/>
      <c r="AC9" s="58">
        <f aca="true" t="shared" si="19" ref="AC9:AC48">IF(Z9="Victoire",100-ROUNDDOWN(20*AB9/$H9,0),IF(Z9="Défaite",10+ROUNDDOWN(20*VLOOKUP(W9,$A$8:$AO$48,28,FALSE)/VLOOKUP(W9,$A$8:$H$48,8,FALSE),0),IF(AND(Z9="Nul",$AB9&lt;&gt;$H9),40+(2*ROUNDDOWN(10*VLOOKUP(W9,$A$8:$AO$48,28,FALSE)/VLOOKUP(W9,$A$8:$H$48,8,FALSE),0)-ROUNDDOWN(10*AB9/$H9,0)),IF(AND(Z9="Nul",$AB9=$H9),58,0))))</f>
        <v>0</v>
      </c>
      <c r="AD9" s="44"/>
      <c r="AE9" s="53">
        <f t="shared" si="10"/>
      </c>
      <c r="AF9" s="14">
        <f t="shared" si="11"/>
      </c>
      <c r="AG9" s="45"/>
      <c r="AH9" s="45">
        <f t="shared" si="12"/>
      </c>
      <c r="AI9" s="41"/>
      <c r="AJ9" s="58">
        <f aca="true" t="shared" si="20" ref="AJ9:AJ48">IF(AG9="Victoire",100-ROUNDDOWN(20*AI9/$H9,0),IF(AG9="Défaite",10+ROUNDDOWN(20*VLOOKUP(AD9,$A$8:$AO$48,35,FALSE)/VLOOKUP(AD9,$A$8:$H$48,8,FALSE),0),IF(AND(AG9="Nul",$AI9&lt;&gt;$H9),40+(2*ROUNDDOWN(10*VLOOKUP(AD9,$A$8:$AO$48,35,FALSE)/VLOOKUP(AD9,$A$8:$H$48,8,FALSE),0)-ROUNDDOWN(10*AI9/$H9,0)),IF(AND(AG9="Nul",$AI9=$H9),58,0))))</f>
        <v>0</v>
      </c>
      <c r="AK9" s="44"/>
      <c r="AL9" s="53">
        <f t="shared" si="13"/>
      </c>
      <c r="AM9" s="14">
        <f t="shared" si="14"/>
      </c>
      <c r="AN9" s="45"/>
      <c r="AO9" s="14">
        <f t="shared" si="15"/>
      </c>
      <c r="AP9" s="41"/>
      <c r="AQ9" s="58">
        <f aca="true" t="shared" si="21" ref="AQ9:AQ48">IF(AN9="Victoire",100-ROUNDDOWN(20*AP9/$H9,0),IF(AN9="Défaite",10+ROUNDDOWN(20*VLOOKUP(AK9,$A$8:$AZ$48,42,FALSE)/VLOOKUP(AK9,$A$8:$H$48,8,FALSE),0),IF(AND(AN9="Nul",$AP9&lt;&gt;$H9),40+(2*ROUNDDOWN(10*VLOOKUP(AK9,$A$8:$AZ$48,42,FALSE)/VLOOKUP(AK9,$A$8:$H$48,8,FALSE),0)-ROUNDDOWN(10*AP9/$H9,0)),IF(AND(AN9="Nul",$AP9=$H9),58,0))))</f>
        <v>0</v>
      </c>
      <c r="AR9" s="7"/>
      <c r="AS9" s="66">
        <f t="shared" si="16"/>
        <v>0</v>
      </c>
      <c r="AT9" s="68"/>
      <c r="AU9" s="68"/>
    </row>
    <row r="10" spans="1:47" s="5" customFormat="1" ht="16.5">
      <c r="A10" s="42"/>
      <c r="B10" s="42"/>
      <c r="C10" s="42"/>
      <c r="D10" s="42"/>
      <c r="E10" s="61">
        <f t="shared" si="0"/>
        <v>0</v>
      </c>
      <c r="F10" s="41"/>
      <c r="G10" s="60">
        <f>IF($F10&lt;&gt;"",VLOOKUP(F10,Armees!$A$1:$B$283,2,FALSE),"")</f>
      </c>
      <c r="H10" s="43"/>
      <c r="I10" s="44"/>
      <c r="J10" s="53">
        <f t="shared" si="1"/>
      </c>
      <c r="K10" s="45">
        <f t="shared" si="2"/>
      </c>
      <c r="L10" s="45"/>
      <c r="M10" s="45">
        <f t="shared" si="3"/>
      </c>
      <c r="N10" s="41"/>
      <c r="O10" s="58">
        <f t="shared" si="17"/>
        <v>0</v>
      </c>
      <c r="P10" s="44"/>
      <c r="Q10" s="53">
        <f t="shared" si="4"/>
      </c>
      <c r="R10" s="14">
        <f t="shared" si="5"/>
      </c>
      <c r="S10" s="45"/>
      <c r="T10" s="45">
        <f t="shared" si="6"/>
      </c>
      <c r="U10" s="41"/>
      <c r="V10" s="58">
        <f t="shared" si="18"/>
        <v>0</v>
      </c>
      <c r="W10" s="44"/>
      <c r="X10" s="53">
        <f t="shared" si="7"/>
      </c>
      <c r="Y10" s="14">
        <f t="shared" si="8"/>
      </c>
      <c r="Z10" s="45"/>
      <c r="AA10" s="45">
        <f t="shared" si="9"/>
      </c>
      <c r="AB10" s="41"/>
      <c r="AC10" s="58">
        <f t="shared" si="19"/>
        <v>0</v>
      </c>
      <c r="AD10" s="44"/>
      <c r="AE10" s="53">
        <f t="shared" si="10"/>
      </c>
      <c r="AF10" s="14">
        <f t="shared" si="11"/>
      </c>
      <c r="AG10" s="45"/>
      <c r="AH10" s="45">
        <f t="shared" si="12"/>
      </c>
      <c r="AI10" s="41"/>
      <c r="AJ10" s="58">
        <f t="shared" si="20"/>
        <v>0</v>
      </c>
      <c r="AK10" s="44"/>
      <c r="AL10" s="53">
        <f t="shared" si="13"/>
      </c>
      <c r="AM10" s="14">
        <f t="shared" si="14"/>
      </c>
      <c r="AN10" s="45"/>
      <c r="AO10" s="14">
        <f t="shared" si="15"/>
      </c>
      <c r="AP10" s="41"/>
      <c r="AQ10" s="58">
        <f t="shared" si="21"/>
        <v>0</v>
      </c>
      <c r="AR10" s="7"/>
      <c r="AS10" s="66">
        <f t="shared" si="16"/>
        <v>0</v>
      </c>
      <c r="AT10" s="68"/>
      <c r="AU10" s="68"/>
    </row>
    <row r="11" spans="1:47" s="5" customFormat="1" ht="16.5">
      <c r="A11" s="42"/>
      <c r="B11" s="42"/>
      <c r="C11" s="42"/>
      <c r="D11" s="42"/>
      <c r="E11" s="61">
        <f t="shared" si="0"/>
        <v>0</v>
      </c>
      <c r="F11" s="41"/>
      <c r="G11" s="60">
        <f>IF($F11&lt;&gt;"",VLOOKUP(F11,Armees!$A$1:$B$283,2,FALSE),"")</f>
      </c>
      <c r="H11" s="43"/>
      <c r="I11" s="44"/>
      <c r="J11" s="53">
        <f t="shared" si="1"/>
      </c>
      <c r="K11" s="45">
        <f t="shared" si="2"/>
      </c>
      <c r="L11" s="45"/>
      <c r="M11" s="45">
        <f t="shared" si="3"/>
      </c>
      <c r="N11" s="41"/>
      <c r="O11" s="58">
        <f t="shared" si="17"/>
        <v>0</v>
      </c>
      <c r="P11" s="44"/>
      <c r="Q11" s="53">
        <f t="shared" si="4"/>
      </c>
      <c r="R11" s="14">
        <f t="shared" si="5"/>
      </c>
      <c r="S11" s="45"/>
      <c r="T11" s="45">
        <f t="shared" si="6"/>
      </c>
      <c r="U11" s="41"/>
      <c r="V11" s="58">
        <f t="shared" si="18"/>
        <v>0</v>
      </c>
      <c r="W11" s="44"/>
      <c r="X11" s="53">
        <f t="shared" si="7"/>
      </c>
      <c r="Y11" s="14">
        <f t="shared" si="8"/>
      </c>
      <c r="Z11" s="45"/>
      <c r="AA11" s="45">
        <f t="shared" si="9"/>
      </c>
      <c r="AB11" s="41"/>
      <c r="AC11" s="58">
        <f t="shared" si="19"/>
        <v>0</v>
      </c>
      <c r="AD11" s="44"/>
      <c r="AE11" s="53">
        <f t="shared" si="10"/>
      </c>
      <c r="AF11" s="14">
        <f t="shared" si="11"/>
      </c>
      <c r="AG11" s="45"/>
      <c r="AH11" s="45">
        <f t="shared" si="12"/>
      </c>
      <c r="AI11" s="41"/>
      <c r="AJ11" s="58">
        <f t="shared" si="20"/>
        <v>0</v>
      </c>
      <c r="AK11" s="44"/>
      <c r="AL11" s="53">
        <f t="shared" si="13"/>
      </c>
      <c r="AM11" s="14">
        <f t="shared" si="14"/>
      </c>
      <c r="AN11" s="45"/>
      <c r="AO11" s="14">
        <f t="shared" si="15"/>
      </c>
      <c r="AP11" s="41"/>
      <c r="AQ11" s="58">
        <f t="shared" si="21"/>
        <v>0</v>
      </c>
      <c r="AR11" s="7"/>
      <c r="AS11" s="66">
        <f t="shared" si="16"/>
        <v>0</v>
      </c>
      <c r="AT11" s="68"/>
      <c r="AU11" s="68"/>
    </row>
    <row r="12" spans="1:47" s="5" customFormat="1" ht="16.5">
      <c r="A12" s="42"/>
      <c r="B12" s="42"/>
      <c r="C12" s="42"/>
      <c r="D12" s="42"/>
      <c r="E12" s="61">
        <f t="shared" si="0"/>
        <v>0</v>
      </c>
      <c r="F12" s="41"/>
      <c r="G12" s="60">
        <f>IF($F12&lt;&gt;"",VLOOKUP(F12,Armees!$A$1:$B$283,2,FALSE),"")</f>
      </c>
      <c r="H12" s="43"/>
      <c r="I12" s="44"/>
      <c r="J12" s="53">
        <f t="shared" si="1"/>
      </c>
      <c r="K12" s="45">
        <f t="shared" si="2"/>
      </c>
      <c r="L12" s="45"/>
      <c r="M12" s="45">
        <f t="shared" si="3"/>
      </c>
      <c r="N12" s="41"/>
      <c r="O12" s="58">
        <f t="shared" si="17"/>
        <v>0</v>
      </c>
      <c r="P12" s="44"/>
      <c r="Q12" s="53">
        <f t="shared" si="4"/>
      </c>
      <c r="R12" s="14">
        <f t="shared" si="5"/>
      </c>
      <c r="S12" s="45"/>
      <c r="T12" s="45">
        <f t="shared" si="6"/>
      </c>
      <c r="U12" s="41"/>
      <c r="V12" s="58">
        <f t="shared" si="18"/>
        <v>0</v>
      </c>
      <c r="W12" s="44"/>
      <c r="X12" s="53">
        <f t="shared" si="7"/>
      </c>
      <c r="Y12" s="14">
        <f t="shared" si="8"/>
      </c>
      <c r="Z12" s="45"/>
      <c r="AA12" s="45">
        <f t="shared" si="9"/>
      </c>
      <c r="AB12" s="41"/>
      <c r="AC12" s="58">
        <f t="shared" si="19"/>
        <v>0</v>
      </c>
      <c r="AD12" s="44"/>
      <c r="AE12" s="53">
        <f t="shared" si="10"/>
      </c>
      <c r="AF12" s="14">
        <f t="shared" si="11"/>
      </c>
      <c r="AG12" s="45"/>
      <c r="AH12" s="45">
        <f t="shared" si="12"/>
      </c>
      <c r="AI12" s="41"/>
      <c r="AJ12" s="58">
        <f t="shared" si="20"/>
        <v>0</v>
      </c>
      <c r="AK12" s="44"/>
      <c r="AL12" s="53">
        <f t="shared" si="13"/>
      </c>
      <c r="AM12" s="14">
        <f t="shared" si="14"/>
      </c>
      <c r="AN12" s="45"/>
      <c r="AO12" s="14">
        <f t="shared" si="15"/>
      </c>
      <c r="AP12" s="41"/>
      <c r="AQ12" s="58">
        <f t="shared" si="21"/>
        <v>0</v>
      </c>
      <c r="AR12" s="7"/>
      <c r="AS12" s="66">
        <f t="shared" si="16"/>
        <v>0</v>
      </c>
      <c r="AT12" s="68"/>
      <c r="AU12" s="68"/>
    </row>
    <row r="13" spans="1:47" s="5" customFormat="1" ht="16.5">
      <c r="A13" s="42"/>
      <c r="B13" s="42"/>
      <c r="C13" s="42"/>
      <c r="D13" s="42"/>
      <c r="E13" s="61">
        <f t="shared" si="0"/>
        <v>0</v>
      </c>
      <c r="F13" s="41"/>
      <c r="G13" s="60">
        <f>IF($F13&lt;&gt;"",VLOOKUP(F13,Armees!$A$1:$B$283,2,FALSE),"")</f>
      </c>
      <c r="H13" s="43"/>
      <c r="I13" s="44"/>
      <c r="J13" s="53">
        <f t="shared" si="1"/>
      </c>
      <c r="K13" s="45">
        <f t="shared" si="2"/>
      </c>
      <c r="L13" s="45"/>
      <c r="M13" s="45">
        <f t="shared" si="3"/>
      </c>
      <c r="N13" s="41"/>
      <c r="O13" s="58">
        <f t="shared" si="17"/>
        <v>0</v>
      </c>
      <c r="P13" s="44"/>
      <c r="Q13" s="53">
        <f t="shared" si="4"/>
      </c>
      <c r="R13" s="14">
        <f t="shared" si="5"/>
      </c>
      <c r="S13" s="45"/>
      <c r="T13" s="45">
        <f t="shared" si="6"/>
      </c>
      <c r="U13" s="41"/>
      <c r="V13" s="58">
        <f t="shared" si="18"/>
        <v>0</v>
      </c>
      <c r="W13" s="44"/>
      <c r="X13" s="53">
        <f t="shared" si="7"/>
      </c>
      <c r="Y13" s="14">
        <f t="shared" si="8"/>
      </c>
      <c r="Z13" s="45"/>
      <c r="AA13" s="45">
        <f t="shared" si="9"/>
      </c>
      <c r="AB13" s="41"/>
      <c r="AC13" s="58">
        <f t="shared" si="19"/>
        <v>0</v>
      </c>
      <c r="AD13" s="44"/>
      <c r="AE13" s="53">
        <f t="shared" si="10"/>
      </c>
      <c r="AF13" s="14">
        <f t="shared" si="11"/>
      </c>
      <c r="AG13" s="45"/>
      <c r="AH13" s="45">
        <f t="shared" si="12"/>
      </c>
      <c r="AI13" s="41"/>
      <c r="AJ13" s="58">
        <f t="shared" si="20"/>
        <v>0</v>
      </c>
      <c r="AK13" s="44"/>
      <c r="AL13" s="53">
        <f t="shared" si="13"/>
      </c>
      <c r="AM13" s="14">
        <f t="shared" si="14"/>
      </c>
      <c r="AN13" s="45"/>
      <c r="AO13" s="14">
        <f t="shared" si="15"/>
      </c>
      <c r="AP13" s="41"/>
      <c r="AQ13" s="58">
        <f t="shared" si="21"/>
        <v>0</v>
      </c>
      <c r="AR13" s="7"/>
      <c r="AS13" s="66">
        <f t="shared" si="16"/>
        <v>0</v>
      </c>
      <c r="AT13" s="68"/>
      <c r="AU13" s="68"/>
    </row>
    <row r="14" spans="1:47" s="5" customFormat="1" ht="16.5">
      <c r="A14" s="42"/>
      <c r="B14" s="42"/>
      <c r="C14" s="42"/>
      <c r="D14" s="42"/>
      <c r="E14" s="61">
        <f t="shared" si="0"/>
        <v>0</v>
      </c>
      <c r="F14" s="41"/>
      <c r="G14" s="60">
        <f>IF($F14&lt;&gt;"",VLOOKUP(F14,Armees!$A$1:$B$283,2,FALSE),"")</f>
      </c>
      <c r="H14" s="43"/>
      <c r="I14" s="44"/>
      <c r="J14" s="53">
        <f t="shared" si="1"/>
      </c>
      <c r="K14" s="45">
        <f t="shared" si="2"/>
      </c>
      <c r="L14" s="45"/>
      <c r="M14" s="45">
        <f t="shared" si="3"/>
      </c>
      <c r="N14" s="41"/>
      <c r="O14" s="58">
        <f t="shared" si="17"/>
        <v>0</v>
      </c>
      <c r="P14" s="44"/>
      <c r="Q14" s="53">
        <f t="shared" si="4"/>
      </c>
      <c r="R14" s="14">
        <f t="shared" si="5"/>
      </c>
      <c r="S14" s="45"/>
      <c r="T14" s="45">
        <f t="shared" si="6"/>
      </c>
      <c r="U14" s="41"/>
      <c r="V14" s="58">
        <f t="shared" si="18"/>
        <v>0</v>
      </c>
      <c r="W14" s="44"/>
      <c r="X14" s="53">
        <f t="shared" si="7"/>
      </c>
      <c r="Y14" s="14">
        <f t="shared" si="8"/>
      </c>
      <c r="Z14" s="45"/>
      <c r="AA14" s="45">
        <f t="shared" si="9"/>
      </c>
      <c r="AB14" s="41"/>
      <c r="AC14" s="58">
        <f t="shared" si="19"/>
        <v>0</v>
      </c>
      <c r="AD14" s="44"/>
      <c r="AE14" s="53">
        <f t="shared" si="10"/>
      </c>
      <c r="AF14" s="14">
        <f t="shared" si="11"/>
      </c>
      <c r="AG14" s="45"/>
      <c r="AH14" s="45">
        <f t="shared" si="12"/>
      </c>
      <c r="AI14" s="41"/>
      <c r="AJ14" s="58">
        <f t="shared" si="20"/>
        <v>0</v>
      </c>
      <c r="AK14" s="44"/>
      <c r="AL14" s="53">
        <f t="shared" si="13"/>
      </c>
      <c r="AM14" s="14">
        <f t="shared" si="14"/>
      </c>
      <c r="AN14" s="45"/>
      <c r="AO14" s="14">
        <f t="shared" si="15"/>
      </c>
      <c r="AP14" s="41"/>
      <c r="AQ14" s="58">
        <f t="shared" si="21"/>
        <v>0</v>
      </c>
      <c r="AR14" s="7"/>
      <c r="AS14" s="66">
        <f t="shared" si="16"/>
        <v>0</v>
      </c>
      <c r="AT14" s="68"/>
      <c r="AU14" s="68"/>
    </row>
    <row r="15" spans="1:47" s="5" customFormat="1" ht="16.5">
      <c r="A15" s="42"/>
      <c r="B15" s="42"/>
      <c r="C15" s="42"/>
      <c r="D15" s="42"/>
      <c r="E15" s="61">
        <f t="shared" si="0"/>
        <v>0</v>
      </c>
      <c r="F15" s="41"/>
      <c r="G15" s="60">
        <f>IF($F15&lt;&gt;"",VLOOKUP(F15,Armees!$A$1:$B$283,2,FALSE),"")</f>
      </c>
      <c r="H15" s="43"/>
      <c r="I15" s="44"/>
      <c r="J15" s="53">
        <f t="shared" si="1"/>
      </c>
      <c r="K15" s="45">
        <f t="shared" si="2"/>
      </c>
      <c r="L15" s="45"/>
      <c r="M15" s="45">
        <f t="shared" si="3"/>
      </c>
      <c r="N15" s="41"/>
      <c r="O15" s="58">
        <f t="shared" si="17"/>
        <v>0</v>
      </c>
      <c r="P15" s="44"/>
      <c r="Q15" s="53">
        <f t="shared" si="4"/>
      </c>
      <c r="R15" s="14">
        <f t="shared" si="5"/>
      </c>
      <c r="S15" s="45"/>
      <c r="T15" s="45">
        <f t="shared" si="6"/>
      </c>
      <c r="U15" s="41"/>
      <c r="V15" s="58">
        <f t="shared" si="18"/>
        <v>0</v>
      </c>
      <c r="W15" s="44"/>
      <c r="X15" s="53">
        <f t="shared" si="7"/>
      </c>
      <c r="Y15" s="14">
        <f t="shared" si="8"/>
      </c>
      <c r="Z15" s="45"/>
      <c r="AA15" s="45">
        <f t="shared" si="9"/>
      </c>
      <c r="AB15" s="41"/>
      <c r="AC15" s="58">
        <f t="shared" si="19"/>
        <v>0</v>
      </c>
      <c r="AD15" s="44"/>
      <c r="AE15" s="53">
        <f t="shared" si="10"/>
      </c>
      <c r="AF15" s="14">
        <f t="shared" si="11"/>
      </c>
      <c r="AG15" s="45"/>
      <c r="AH15" s="45">
        <f t="shared" si="12"/>
      </c>
      <c r="AI15" s="41"/>
      <c r="AJ15" s="58">
        <f t="shared" si="20"/>
        <v>0</v>
      </c>
      <c r="AK15" s="44"/>
      <c r="AL15" s="53">
        <f t="shared" si="13"/>
      </c>
      <c r="AM15" s="14">
        <f t="shared" si="14"/>
      </c>
      <c r="AN15" s="45"/>
      <c r="AO15" s="14">
        <f t="shared" si="15"/>
      </c>
      <c r="AP15" s="41"/>
      <c r="AQ15" s="58">
        <f t="shared" si="21"/>
        <v>0</v>
      </c>
      <c r="AR15" s="7"/>
      <c r="AS15" s="66">
        <f t="shared" si="16"/>
        <v>0</v>
      </c>
      <c r="AT15" s="68"/>
      <c r="AU15" s="68"/>
    </row>
    <row r="16" spans="1:47" s="5" customFormat="1" ht="16.5">
      <c r="A16" s="42"/>
      <c r="B16" s="42"/>
      <c r="C16" s="42"/>
      <c r="D16" s="42"/>
      <c r="E16" s="61">
        <f t="shared" si="0"/>
        <v>0</v>
      </c>
      <c r="F16" s="41"/>
      <c r="G16" s="60">
        <f>IF($F16&lt;&gt;"",VLOOKUP(F16,Armees!$A$1:$B$283,2,FALSE),"")</f>
      </c>
      <c r="H16" s="43"/>
      <c r="I16" s="44"/>
      <c r="J16" s="53">
        <f t="shared" si="1"/>
      </c>
      <c r="K16" s="45">
        <f t="shared" si="2"/>
      </c>
      <c r="L16" s="45"/>
      <c r="M16" s="45">
        <f t="shared" si="3"/>
      </c>
      <c r="N16" s="41"/>
      <c r="O16" s="58">
        <f t="shared" si="17"/>
        <v>0</v>
      </c>
      <c r="P16" s="44"/>
      <c r="Q16" s="53">
        <f t="shared" si="4"/>
      </c>
      <c r="R16" s="14">
        <f t="shared" si="5"/>
      </c>
      <c r="S16" s="45"/>
      <c r="T16" s="45">
        <f t="shared" si="6"/>
      </c>
      <c r="U16" s="41"/>
      <c r="V16" s="58">
        <f t="shared" si="18"/>
        <v>0</v>
      </c>
      <c r="W16" s="44"/>
      <c r="X16" s="53">
        <f t="shared" si="7"/>
      </c>
      <c r="Y16" s="14">
        <f t="shared" si="8"/>
      </c>
      <c r="Z16" s="45"/>
      <c r="AA16" s="45">
        <f t="shared" si="9"/>
      </c>
      <c r="AB16" s="41"/>
      <c r="AC16" s="58">
        <f t="shared" si="19"/>
        <v>0</v>
      </c>
      <c r="AD16" s="44"/>
      <c r="AE16" s="53">
        <f t="shared" si="10"/>
      </c>
      <c r="AF16" s="14">
        <f t="shared" si="11"/>
      </c>
      <c r="AG16" s="45"/>
      <c r="AH16" s="45">
        <f t="shared" si="12"/>
      </c>
      <c r="AI16" s="41"/>
      <c r="AJ16" s="58">
        <f t="shared" si="20"/>
        <v>0</v>
      </c>
      <c r="AK16" s="44"/>
      <c r="AL16" s="53">
        <f t="shared" si="13"/>
      </c>
      <c r="AM16" s="14">
        <f t="shared" si="14"/>
      </c>
      <c r="AN16" s="45"/>
      <c r="AO16" s="14">
        <f t="shared" si="15"/>
      </c>
      <c r="AP16" s="41"/>
      <c r="AQ16" s="58">
        <f t="shared" si="21"/>
        <v>0</v>
      </c>
      <c r="AR16" s="7"/>
      <c r="AS16" s="66">
        <f t="shared" si="16"/>
        <v>0</v>
      </c>
      <c r="AT16" s="68"/>
      <c r="AU16" s="68"/>
    </row>
    <row r="17" spans="1:47" s="5" customFormat="1" ht="16.5">
      <c r="A17" s="42"/>
      <c r="B17" s="42"/>
      <c r="C17" s="42"/>
      <c r="D17" s="42"/>
      <c r="E17" s="61">
        <f t="shared" si="0"/>
        <v>0</v>
      </c>
      <c r="F17" s="41"/>
      <c r="G17" s="60">
        <f>IF($F17&lt;&gt;"",VLOOKUP(F17,Armees!$A$1:$B$283,2,FALSE),"")</f>
      </c>
      <c r="H17" s="43"/>
      <c r="I17" s="44"/>
      <c r="J17" s="53">
        <f t="shared" si="1"/>
      </c>
      <c r="K17" s="45">
        <f t="shared" si="2"/>
      </c>
      <c r="L17" s="45"/>
      <c r="M17" s="45">
        <f t="shared" si="3"/>
      </c>
      <c r="N17" s="41"/>
      <c r="O17" s="58">
        <f t="shared" si="17"/>
        <v>0</v>
      </c>
      <c r="P17" s="44"/>
      <c r="Q17" s="53">
        <f t="shared" si="4"/>
      </c>
      <c r="R17" s="14">
        <f t="shared" si="5"/>
      </c>
      <c r="S17" s="45"/>
      <c r="T17" s="45">
        <f t="shared" si="6"/>
      </c>
      <c r="U17" s="41"/>
      <c r="V17" s="58">
        <f t="shared" si="18"/>
        <v>0</v>
      </c>
      <c r="W17" s="44"/>
      <c r="X17" s="53">
        <f t="shared" si="7"/>
      </c>
      <c r="Y17" s="14">
        <f t="shared" si="8"/>
      </c>
      <c r="Z17" s="45"/>
      <c r="AA17" s="45">
        <f t="shared" si="9"/>
      </c>
      <c r="AB17" s="41"/>
      <c r="AC17" s="58">
        <f t="shared" si="19"/>
        <v>0</v>
      </c>
      <c r="AD17" s="44"/>
      <c r="AE17" s="53">
        <f t="shared" si="10"/>
      </c>
      <c r="AF17" s="14">
        <f t="shared" si="11"/>
      </c>
      <c r="AG17" s="45"/>
      <c r="AH17" s="45">
        <f t="shared" si="12"/>
      </c>
      <c r="AI17" s="41"/>
      <c r="AJ17" s="58">
        <f t="shared" si="20"/>
        <v>0</v>
      </c>
      <c r="AK17" s="44"/>
      <c r="AL17" s="53">
        <f t="shared" si="13"/>
      </c>
      <c r="AM17" s="14">
        <f t="shared" si="14"/>
      </c>
      <c r="AN17" s="45"/>
      <c r="AO17" s="14">
        <f t="shared" si="15"/>
      </c>
      <c r="AP17" s="41"/>
      <c r="AQ17" s="58">
        <f t="shared" si="21"/>
        <v>0</v>
      </c>
      <c r="AR17" s="7"/>
      <c r="AS17" s="66">
        <f t="shared" si="16"/>
        <v>0</v>
      </c>
      <c r="AT17" s="68"/>
      <c r="AU17" s="68"/>
    </row>
    <row r="18" spans="1:47" s="5" customFormat="1" ht="16.5">
      <c r="A18" s="42"/>
      <c r="B18" s="42"/>
      <c r="C18" s="42"/>
      <c r="D18" s="42"/>
      <c r="E18" s="61">
        <f t="shared" si="0"/>
        <v>0</v>
      </c>
      <c r="F18" s="41"/>
      <c r="G18" s="60">
        <f>IF($F18&lt;&gt;"",VLOOKUP(F18,Armees!$A$1:$B$283,2,FALSE),"")</f>
      </c>
      <c r="H18" s="43"/>
      <c r="I18" s="44"/>
      <c r="J18" s="53">
        <f t="shared" si="1"/>
      </c>
      <c r="K18" s="45">
        <f t="shared" si="2"/>
      </c>
      <c r="L18" s="45"/>
      <c r="M18" s="45">
        <f t="shared" si="3"/>
      </c>
      <c r="N18" s="41"/>
      <c r="O18" s="58">
        <f t="shared" si="17"/>
        <v>0</v>
      </c>
      <c r="P18" s="44"/>
      <c r="Q18" s="53">
        <f t="shared" si="4"/>
      </c>
      <c r="R18" s="14">
        <f t="shared" si="5"/>
      </c>
      <c r="S18" s="45"/>
      <c r="T18" s="45">
        <f t="shared" si="6"/>
      </c>
      <c r="U18" s="41"/>
      <c r="V18" s="58">
        <f t="shared" si="18"/>
        <v>0</v>
      </c>
      <c r="W18" s="44"/>
      <c r="X18" s="53">
        <f t="shared" si="7"/>
      </c>
      <c r="Y18" s="14">
        <f t="shared" si="8"/>
      </c>
      <c r="Z18" s="45"/>
      <c r="AA18" s="45">
        <f t="shared" si="9"/>
      </c>
      <c r="AB18" s="41"/>
      <c r="AC18" s="58">
        <f t="shared" si="19"/>
        <v>0</v>
      </c>
      <c r="AD18" s="44"/>
      <c r="AE18" s="53">
        <f t="shared" si="10"/>
      </c>
      <c r="AF18" s="14">
        <f t="shared" si="11"/>
      </c>
      <c r="AG18" s="45"/>
      <c r="AH18" s="45">
        <f t="shared" si="12"/>
      </c>
      <c r="AI18" s="41"/>
      <c r="AJ18" s="58">
        <f t="shared" si="20"/>
        <v>0</v>
      </c>
      <c r="AK18" s="44"/>
      <c r="AL18" s="53">
        <f t="shared" si="13"/>
      </c>
      <c r="AM18" s="14">
        <f t="shared" si="14"/>
      </c>
      <c r="AN18" s="45"/>
      <c r="AO18" s="14">
        <f t="shared" si="15"/>
      </c>
      <c r="AP18" s="41"/>
      <c r="AQ18" s="58">
        <f t="shared" si="21"/>
        <v>0</v>
      </c>
      <c r="AR18" s="7"/>
      <c r="AS18" s="66">
        <f t="shared" si="16"/>
        <v>0</v>
      </c>
      <c r="AT18" s="68"/>
      <c r="AU18" s="68"/>
    </row>
    <row r="19" spans="1:47" s="5" customFormat="1" ht="16.5">
      <c r="A19" s="42"/>
      <c r="B19" s="42"/>
      <c r="C19" s="42"/>
      <c r="D19" s="42"/>
      <c r="E19" s="61">
        <f t="shared" si="0"/>
        <v>0</v>
      </c>
      <c r="F19" s="41"/>
      <c r="G19" s="60">
        <f>IF($F19&lt;&gt;"",VLOOKUP(F19,Armees!$A$1:$B$283,2,FALSE),"")</f>
      </c>
      <c r="H19" s="43"/>
      <c r="I19" s="44"/>
      <c r="J19" s="53">
        <f t="shared" si="1"/>
      </c>
      <c r="K19" s="45">
        <f t="shared" si="2"/>
      </c>
      <c r="L19" s="45"/>
      <c r="M19" s="45">
        <f t="shared" si="3"/>
      </c>
      <c r="N19" s="41"/>
      <c r="O19" s="58">
        <f t="shared" si="17"/>
        <v>0</v>
      </c>
      <c r="P19" s="44"/>
      <c r="Q19" s="53">
        <f t="shared" si="4"/>
      </c>
      <c r="R19" s="14">
        <f t="shared" si="5"/>
      </c>
      <c r="S19" s="45"/>
      <c r="T19" s="45">
        <f t="shared" si="6"/>
      </c>
      <c r="U19" s="41"/>
      <c r="V19" s="58">
        <f t="shared" si="18"/>
        <v>0</v>
      </c>
      <c r="W19" s="44"/>
      <c r="X19" s="53">
        <f t="shared" si="7"/>
      </c>
      <c r="Y19" s="14">
        <f t="shared" si="8"/>
      </c>
      <c r="Z19" s="45"/>
      <c r="AA19" s="45">
        <f t="shared" si="9"/>
      </c>
      <c r="AB19" s="41"/>
      <c r="AC19" s="58">
        <f t="shared" si="19"/>
        <v>0</v>
      </c>
      <c r="AD19" s="44"/>
      <c r="AE19" s="53">
        <f t="shared" si="10"/>
      </c>
      <c r="AF19" s="14">
        <f t="shared" si="11"/>
      </c>
      <c r="AG19" s="45"/>
      <c r="AH19" s="45">
        <f t="shared" si="12"/>
      </c>
      <c r="AI19" s="41"/>
      <c r="AJ19" s="58">
        <f t="shared" si="20"/>
        <v>0</v>
      </c>
      <c r="AK19" s="44"/>
      <c r="AL19" s="53">
        <f t="shared" si="13"/>
      </c>
      <c r="AM19" s="14">
        <f t="shared" si="14"/>
      </c>
      <c r="AN19" s="45"/>
      <c r="AO19" s="14">
        <f t="shared" si="15"/>
      </c>
      <c r="AP19" s="41"/>
      <c r="AQ19" s="58">
        <f t="shared" si="21"/>
        <v>0</v>
      </c>
      <c r="AR19" s="7"/>
      <c r="AS19" s="66">
        <f t="shared" si="16"/>
        <v>0</v>
      </c>
      <c r="AT19" s="68"/>
      <c r="AU19" s="68"/>
    </row>
    <row r="20" spans="1:47" s="5" customFormat="1" ht="16.5">
      <c r="A20" s="42"/>
      <c r="B20" s="42"/>
      <c r="C20" s="42"/>
      <c r="D20" s="42"/>
      <c r="E20" s="61">
        <f t="shared" si="0"/>
        <v>0</v>
      </c>
      <c r="F20" s="41"/>
      <c r="G20" s="60">
        <f>IF($F20&lt;&gt;"",VLOOKUP(F20,Armees!$A$1:$B$283,2,FALSE),"")</f>
      </c>
      <c r="H20" s="43"/>
      <c r="I20" s="44"/>
      <c r="J20" s="53">
        <f t="shared" si="1"/>
      </c>
      <c r="K20" s="45">
        <f t="shared" si="2"/>
      </c>
      <c r="L20" s="45"/>
      <c r="M20" s="45">
        <f t="shared" si="3"/>
      </c>
      <c r="N20" s="41"/>
      <c r="O20" s="58">
        <f t="shared" si="17"/>
        <v>0</v>
      </c>
      <c r="P20" s="44"/>
      <c r="Q20" s="53">
        <f t="shared" si="4"/>
      </c>
      <c r="R20" s="14">
        <f t="shared" si="5"/>
      </c>
      <c r="S20" s="45"/>
      <c r="T20" s="45">
        <f t="shared" si="6"/>
      </c>
      <c r="U20" s="41"/>
      <c r="V20" s="58">
        <f t="shared" si="18"/>
        <v>0</v>
      </c>
      <c r="W20" s="44"/>
      <c r="X20" s="53">
        <f t="shared" si="7"/>
      </c>
      <c r="Y20" s="14">
        <f t="shared" si="8"/>
      </c>
      <c r="Z20" s="45"/>
      <c r="AA20" s="45">
        <f t="shared" si="9"/>
      </c>
      <c r="AB20" s="41"/>
      <c r="AC20" s="58">
        <f t="shared" si="19"/>
        <v>0</v>
      </c>
      <c r="AD20" s="44"/>
      <c r="AE20" s="53">
        <f t="shared" si="10"/>
      </c>
      <c r="AF20" s="14">
        <f t="shared" si="11"/>
      </c>
      <c r="AG20" s="45"/>
      <c r="AH20" s="45">
        <f t="shared" si="12"/>
      </c>
      <c r="AI20" s="41"/>
      <c r="AJ20" s="58">
        <f t="shared" si="20"/>
        <v>0</v>
      </c>
      <c r="AK20" s="44"/>
      <c r="AL20" s="53">
        <f t="shared" si="13"/>
      </c>
      <c r="AM20" s="14">
        <f t="shared" si="14"/>
      </c>
      <c r="AN20" s="45"/>
      <c r="AO20" s="14">
        <f t="shared" si="15"/>
      </c>
      <c r="AP20" s="41"/>
      <c r="AQ20" s="58">
        <f t="shared" si="21"/>
        <v>0</v>
      </c>
      <c r="AR20" s="7"/>
      <c r="AS20" s="66">
        <f t="shared" si="16"/>
        <v>0</v>
      </c>
      <c r="AT20" s="68"/>
      <c r="AU20" s="68"/>
    </row>
    <row r="21" spans="1:47" s="5" customFormat="1" ht="16.5">
      <c r="A21" s="42"/>
      <c r="B21" s="42"/>
      <c r="C21" s="42"/>
      <c r="D21" s="42"/>
      <c r="E21" s="61">
        <f t="shared" si="0"/>
        <v>0</v>
      </c>
      <c r="F21" s="41"/>
      <c r="G21" s="60">
        <f>IF($F21&lt;&gt;"",VLOOKUP(F21,Armees!$A$1:$B$283,2,FALSE),"")</f>
      </c>
      <c r="H21" s="43"/>
      <c r="I21" s="44"/>
      <c r="J21" s="53">
        <f t="shared" si="1"/>
      </c>
      <c r="K21" s="45">
        <f t="shared" si="2"/>
      </c>
      <c r="L21" s="45"/>
      <c r="M21" s="45">
        <f t="shared" si="3"/>
      </c>
      <c r="N21" s="41"/>
      <c r="O21" s="58">
        <f t="shared" si="17"/>
        <v>0</v>
      </c>
      <c r="P21" s="44"/>
      <c r="Q21" s="53">
        <f t="shared" si="4"/>
      </c>
      <c r="R21" s="14">
        <f t="shared" si="5"/>
      </c>
      <c r="S21" s="45"/>
      <c r="T21" s="45">
        <f t="shared" si="6"/>
      </c>
      <c r="U21" s="41"/>
      <c r="V21" s="58">
        <f t="shared" si="18"/>
        <v>0</v>
      </c>
      <c r="W21" s="44"/>
      <c r="X21" s="53">
        <f t="shared" si="7"/>
      </c>
      <c r="Y21" s="14">
        <f t="shared" si="8"/>
      </c>
      <c r="Z21" s="45"/>
      <c r="AA21" s="45">
        <f t="shared" si="9"/>
      </c>
      <c r="AB21" s="41"/>
      <c r="AC21" s="58">
        <f t="shared" si="19"/>
        <v>0</v>
      </c>
      <c r="AD21" s="44"/>
      <c r="AE21" s="53">
        <f t="shared" si="10"/>
      </c>
      <c r="AF21" s="14">
        <f t="shared" si="11"/>
      </c>
      <c r="AG21" s="45"/>
      <c r="AH21" s="45">
        <f t="shared" si="12"/>
      </c>
      <c r="AI21" s="41"/>
      <c r="AJ21" s="58">
        <f t="shared" si="20"/>
        <v>0</v>
      </c>
      <c r="AK21" s="44"/>
      <c r="AL21" s="53">
        <f t="shared" si="13"/>
      </c>
      <c r="AM21" s="14">
        <f t="shared" si="14"/>
      </c>
      <c r="AN21" s="45"/>
      <c r="AO21" s="14">
        <f t="shared" si="15"/>
      </c>
      <c r="AP21" s="41"/>
      <c r="AQ21" s="58">
        <f t="shared" si="21"/>
        <v>0</v>
      </c>
      <c r="AR21" s="7"/>
      <c r="AS21" s="66">
        <f t="shared" si="16"/>
        <v>0</v>
      </c>
      <c r="AT21" s="68"/>
      <c r="AU21" s="68"/>
    </row>
    <row r="22" spans="1:47" s="5" customFormat="1" ht="16.5">
      <c r="A22" s="42"/>
      <c r="B22" s="42"/>
      <c r="C22" s="42"/>
      <c r="D22" s="42"/>
      <c r="E22" s="61">
        <f t="shared" si="0"/>
        <v>0</v>
      </c>
      <c r="F22" s="41"/>
      <c r="G22" s="60">
        <f>IF($F22&lt;&gt;"",VLOOKUP(F22,Armees!$A$1:$B$283,2,FALSE),"")</f>
      </c>
      <c r="H22" s="43"/>
      <c r="I22" s="44"/>
      <c r="J22" s="53">
        <f t="shared" si="1"/>
      </c>
      <c r="K22" s="45">
        <f t="shared" si="2"/>
      </c>
      <c r="L22" s="45"/>
      <c r="M22" s="45">
        <f t="shared" si="3"/>
      </c>
      <c r="N22" s="41"/>
      <c r="O22" s="58">
        <f t="shared" si="17"/>
        <v>0</v>
      </c>
      <c r="P22" s="44"/>
      <c r="Q22" s="53">
        <f t="shared" si="4"/>
      </c>
      <c r="R22" s="14">
        <f t="shared" si="5"/>
      </c>
      <c r="S22" s="45"/>
      <c r="T22" s="45">
        <f t="shared" si="6"/>
      </c>
      <c r="U22" s="41"/>
      <c r="V22" s="58">
        <f t="shared" si="18"/>
        <v>0</v>
      </c>
      <c r="W22" s="44"/>
      <c r="X22" s="53">
        <f t="shared" si="7"/>
      </c>
      <c r="Y22" s="14">
        <f t="shared" si="8"/>
      </c>
      <c r="Z22" s="45"/>
      <c r="AA22" s="45">
        <f t="shared" si="9"/>
      </c>
      <c r="AB22" s="41"/>
      <c r="AC22" s="58">
        <f t="shared" si="19"/>
        <v>0</v>
      </c>
      <c r="AD22" s="44"/>
      <c r="AE22" s="53">
        <f t="shared" si="10"/>
      </c>
      <c r="AF22" s="14">
        <f t="shared" si="11"/>
      </c>
      <c r="AG22" s="45"/>
      <c r="AH22" s="45">
        <f t="shared" si="12"/>
      </c>
      <c r="AI22" s="41"/>
      <c r="AJ22" s="58">
        <f t="shared" si="20"/>
        <v>0</v>
      </c>
      <c r="AK22" s="44"/>
      <c r="AL22" s="53">
        <f t="shared" si="13"/>
      </c>
      <c r="AM22" s="14">
        <f t="shared" si="14"/>
      </c>
      <c r="AN22" s="45"/>
      <c r="AO22" s="14">
        <f t="shared" si="15"/>
      </c>
      <c r="AP22" s="41"/>
      <c r="AQ22" s="58">
        <f t="shared" si="21"/>
        <v>0</v>
      </c>
      <c r="AR22" s="7"/>
      <c r="AS22" s="66">
        <f t="shared" si="16"/>
        <v>0</v>
      </c>
      <c r="AT22" s="68"/>
      <c r="AU22" s="68"/>
    </row>
    <row r="23" spans="1:47" s="5" customFormat="1" ht="16.5">
      <c r="A23" s="42"/>
      <c r="B23" s="42"/>
      <c r="C23" s="42"/>
      <c r="D23" s="42"/>
      <c r="E23" s="61">
        <f t="shared" si="0"/>
        <v>0</v>
      </c>
      <c r="F23" s="41"/>
      <c r="G23" s="60">
        <f>IF($F23&lt;&gt;"",VLOOKUP(F23,Armees!$A$1:$B$283,2,FALSE),"")</f>
      </c>
      <c r="H23" s="43"/>
      <c r="I23" s="44"/>
      <c r="J23" s="53">
        <f t="shared" si="1"/>
      </c>
      <c r="K23" s="45">
        <f t="shared" si="2"/>
      </c>
      <c r="L23" s="45"/>
      <c r="M23" s="45">
        <f t="shared" si="3"/>
      </c>
      <c r="N23" s="41"/>
      <c r="O23" s="58">
        <f t="shared" si="17"/>
        <v>0</v>
      </c>
      <c r="P23" s="44"/>
      <c r="Q23" s="53">
        <f t="shared" si="4"/>
      </c>
      <c r="R23" s="14">
        <f t="shared" si="5"/>
      </c>
      <c r="S23" s="45"/>
      <c r="T23" s="45">
        <f t="shared" si="6"/>
      </c>
      <c r="U23" s="41"/>
      <c r="V23" s="58">
        <f t="shared" si="18"/>
        <v>0</v>
      </c>
      <c r="W23" s="44"/>
      <c r="X23" s="53">
        <f t="shared" si="7"/>
      </c>
      <c r="Y23" s="14">
        <f t="shared" si="8"/>
      </c>
      <c r="Z23" s="45"/>
      <c r="AA23" s="45">
        <f t="shared" si="9"/>
      </c>
      <c r="AB23" s="41"/>
      <c r="AC23" s="58">
        <f t="shared" si="19"/>
        <v>0</v>
      </c>
      <c r="AD23" s="44"/>
      <c r="AE23" s="53">
        <f t="shared" si="10"/>
      </c>
      <c r="AF23" s="14">
        <f t="shared" si="11"/>
      </c>
      <c r="AG23" s="45"/>
      <c r="AH23" s="45">
        <f t="shared" si="12"/>
      </c>
      <c r="AI23" s="41"/>
      <c r="AJ23" s="58">
        <f t="shared" si="20"/>
        <v>0</v>
      </c>
      <c r="AK23" s="44"/>
      <c r="AL23" s="53">
        <f t="shared" si="13"/>
      </c>
      <c r="AM23" s="14">
        <f t="shared" si="14"/>
      </c>
      <c r="AN23" s="45"/>
      <c r="AO23" s="14">
        <f t="shared" si="15"/>
      </c>
      <c r="AP23" s="41"/>
      <c r="AQ23" s="58">
        <f t="shared" si="21"/>
        <v>0</v>
      </c>
      <c r="AR23" s="7"/>
      <c r="AS23" s="66">
        <f t="shared" si="16"/>
        <v>0</v>
      </c>
      <c r="AT23" s="68"/>
      <c r="AU23" s="68"/>
    </row>
    <row r="24" spans="1:47" s="5" customFormat="1" ht="16.5">
      <c r="A24" s="42"/>
      <c r="B24" s="42"/>
      <c r="C24" s="42"/>
      <c r="D24" s="42"/>
      <c r="E24" s="61">
        <f t="shared" si="0"/>
        <v>0</v>
      </c>
      <c r="F24" s="41"/>
      <c r="G24" s="60">
        <f>IF($F24&lt;&gt;"",VLOOKUP(F24,Armees!$A$1:$B$283,2,FALSE),"")</f>
      </c>
      <c r="H24" s="43"/>
      <c r="I24" s="44"/>
      <c r="J24" s="53">
        <f t="shared" si="1"/>
      </c>
      <c r="K24" s="45">
        <f t="shared" si="2"/>
      </c>
      <c r="L24" s="45"/>
      <c r="M24" s="45">
        <f t="shared" si="3"/>
      </c>
      <c r="N24" s="41"/>
      <c r="O24" s="58">
        <f t="shared" si="17"/>
        <v>0</v>
      </c>
      <c r="P24" s="44"/>
      <c r="Q24" s="53">
        <f t="shared" si="4"/>
      </c>
      <c r="R24" s="14">
        <f t="shared" si="5"/>
      </c>
      <c r="S24" s="45"/>
      <c r="T24" s="45">
        <f t="shared" si="6"/>
      </c>
      <c r="U24" s="41"/>
      <c r="V24" s="58">
        <f t="shared" si="18"/>
        <v>0</v>
      </c>
      <c r="W24" s="44"/>
      <c r="X24" s="53">
        <f t="shared" si="7"/>
      </c>
      <c r="Y24" s="14">
        <f t="shared" si="8"/>
      </c>
      <c r="Z24" s="45"/>
      <c r="AA24" s="45">
        <f t="shared" si="9"/>
      </c>
      <c r="AB24" s="41"/>
      <c r="AC24" s="58">
        <f t="shared" si="19"/>
        <v>0</v>
      </c>
      <c r="AD24" s="44"/>
      <c r="AE24" s="53">
        <f t="shared" si="10"/>
      </c>
      <c r="AF24" s="14">
        <f t="shared" si="11"/>
      </c>
      <c r="AG24" s="45"/>
      <c r="AH24" s="45">
        <f t="shared" si="12"/>
      </c>
      <c r="AI24" s="41"/>
      <c r="AJ24" s="58">
        <f t="shared" si="20"/>
        <v>0</v>
      </c>
      <c r="AK24" s="44"/>
      <c r="AL24" s="53">
        <f t="shared" si="13"/>
      </c>
      <c r="AM24" s="14">
        <f t="shared" si="14"/>
      </c>
      <c r="AN24" s="45"/>
      <c r="AO24" s="14">
        <f t="shared" si="15"/>
      </c>
      <c r="AP24" s="41"/>
      <c r="AQ24" s="58">
        <f t="shared" si="21"/>
        <v>0</v>
      </c>
      <c r="AR24" s="7"/>
      <c r="AS24" s="66">
        <f t="shared" si="16"/>
        <v>0</v>
      </c>
      <c r="AT24" s="68"/>
      <c r="AU24" s="68"/>
    </row>
    <row r="25" spans="1:47" s="5" customFormat="1" ht="16.5">
      <c r="A25" s="42"/>
      <c r="B25" s="42"/>
      <c r="C25" s="42"/>
      <c r="D25" s="42"/>
      <c r="E25" s="61">
        <f t="shared" si="0"/>
        <v>0</v>
      </c>
      <c r="F25" s="41"/>
      <c r="G25" s="60">
        <f>IF($F25&lt;&gt;"",VLOOKUP(F25,Armees!$A$1:$B$283,2,FALSE),"")</f>
      </c>
      <c r="H25" s="43"/>
      <c r="I25" s="44"/>
      <c r="J25" s="53">
        <f t="shared" si="1"/>
      </c>
      <c r="K25" s="45">
        <f t="shared" si="2"/>
      </c>
      <c r="L25" s="45"/>
      <c r="M25" s="45">
        <f t="shared" si="3"/>
      </c>
      <c r="N25" s="41"/>
      <c r="O25" s="58">
        <f t="shared" si="17"/>
        <v>0</v>
      </c>
      <c r="P25" s="44"/>
      <c r="Q25" s="53">
        <f t="shared" si="4"/>
      </c>
      <c r="R25" s="14">
        <f t="shared" si="5"/>
      </c>
      <c r="S25" s="45"/>
      <c r="T25" s="45">
        <f t="shared" si="6"/>
      </c>
      <c r="U25" s="41"/>
      <c r="V25" s="58">
        <f t="shared" si="18"/>
        <v>0</v>
      </c>
      <c r="W25" s="44"/>
      <c r="X25" s="53">
        <f t="shared" si="7"/>
      </c>
      <c r="Y25" s="14">
        <f t="shared" si="8"/>
      </c>
      <c r="Z25" s="45"/>
      <c r="AA25" s="45">
        <f t="shared" si="9"/>
      </c>
      <c r="AB25" s="41"/>
      <c r="AC25" s="58">
        <f t="shared" si="19"/>
        <v>0</v>
      </c>
      <c r="AD25" s="44"/>
      <c r="AE25" s="53">
        <f t="shared" si="10"/>
      </c>
      <c r="AF25" s="14">
        <f t="shared" si="11"/>
      </c>
      <c r="AG25" s="45"/>
      <c r="AH25" s="45">
        <f t="shared" si="12"/>
      </c>
      <c r="AI25" s="41"/>
      <c r="AJ25" s="58">
        <f t="shared" si="20"/>
        <v>0</v>
      </c>
      <c r="AK25" s="44"/>
      <c r="AL25" s="53">
        <f t="shared" si="13"/>
      </c>
      <c r="AM25" s="14">
        <f t="shared" si="14"/>
      </c>
      <c r="AN25" s="45"/>
      <c r="AO25" s="14">
        <f t="shared" si="15"/>
      </c>
      <c r="AP25" s="41"/>
      <c r="AQ25" s="58">
        <f t="shared" si="21"/>
        <v>0</v>
      </c>
      <c r="AR25" s="7"/>
      <c r="AS25" s="66">
        <f t="shared" si="16"/>
        <v>0</v>
      </c>
      <c r="AT25" s="68"/>
      <c r="AU25" s="68"/>
    </row>
    <row r="26" spans="1:47" s="5" customFormat="1" ht="16.5">
      <c r="A26" s="42"/>
      <c r="B26" s="42"/>
      <c r="C26" s="42"/>
      <c r="D26" s="42"/>
      <c r="E26" s="61">
        <f t="shared" si="0"/>
        <v>0</v>
      </c>
      <c r="F26" s="41"/>
      <c r="G26" s="60">
        <f>IF($F26&lt;&gt;"",VLOOKUP(F26,Armees!$A$1:$B$283,2,FALSE),"")</f>
      </c>
      <c r="H26" s="43"/>
      <c r="I26" s="44"/>
      <c r="J26" s="53">
        <f t="shared" si="1"/>
      </c>
      <c r="K26" s="45">
        <f t="shared" si="2"/>
      </c>
      <c r="L26" s="45"/>
      <c r="M26" s="45">
        <f t="shared" si="3"/>
      </c>
      <c r="N26" s="41"/>
      <c r="O26" s="58">
        <f t="shared" si="17"/>
        <v>0</v>
      </c>
      <c r="P26" s="44"/>
      <c r="Q26" s="53">
        <f t="shared" si="4"/>
      </c>
      <c r="R26" s="14">
        <f t="shared" si="5"/>
      </c>
      <c r="S26" s="45"/>
      <c r="T26" s="45">
        <f t="shared" si="6"/>
      </c>
      <c r="U26" s="41"/>
      <c r="V26" s="58">
        <f t="shared" si="18"/>
        <v>0</v>
      </c>
      <c r="W26" s="44"/>
      <c r="X26" s="53">
        <f t="shared" si="7"/>
      </c>
      <c r="Y26" s="14">
        <f t="shared" si="8"/>
      </c>
      <c r="Z26" s="45"/>
      <c r="AA26" s="45">
        <f t="shared" si="9"/>
      </c>
      <c r="AB26" s="41"/>
      <c r="AC26" s="58">
        <f t="shared" si="19"/>
        <v>0</v>
      </c>
      <c r="AD26" s="44"/>
      <c r="AE26" s="53">
        <f t="shared" si="10"/>
      </c>
      <c r="AF26" s="14">
        <f t="shared" si="11"/>
      </c>
      <c r="AG26" s="45"/>
      <c r="AH26" s="45">
        <f t="shared" si="12"/>
      </c>
      <c r="AI26" s="41"/>
      <c r="AJ26" s="58">
        <f t="shared" si="20"/>
        <v>0</v>
      </c>
      <c r="AK26" s="44"/>
      <c r="AL26" s="53">
        <f t="shared" si="13"/>
      </c>
      <c r="AM26" s="14">
        <f t="shared" si="14"/>
      </c>
      <c r="AN26" s="45"/>
      <c r="AO26" s="14">
        <f t="shared" si="15"/>
      </c>
      <c r="AP26" s="41"/>
      <c r="AQ26" s="58">
        <f t="shared" si="21"/>
        <v>0</v>
      </c>
      <c r="AR26" s="7"/>
      <c r="AS26" s="66">
        <f t="shared" si="16"/>
        <v>0</v>
      </c>
      <c r="AT26" s="68"/>
      <c r="AU26" s="68"/>
    </row>
    <row r="27" spans="1:47" s="5" customFormat="1" ht="16.5">
      <c r="A27" s="42"/>
      <c r="B27" s="42"/>
      <c r="C27" s="42"/>
      <c r="D27" s="42"/>
      <c r="E27" s="61">
        <f t="shared" si="0"/>
        <v>0</v>
      </c>
      <c r="F27" s="41"/>
      <c r="G27" s="60">
        <f>IF($F27&lt;&gt;"",VLOOKUP(F27,Armees!$A$1:$B$283,2,FALSE),"")</f>
      </c>
      <c r="H27" s="43"/>
      <c r="I27" s="44"/>
      <c r="J27" s="53">
        <f t="shared" si="1"/>
      </c>
      <c r="K27" s="45">
        <f t="shared" si="2"/>
      </c>
      <c r="L27" s="45"/>
      <c r="M27" s="45">
        <f t="shared" si="3"/>
      </c>
      <c r="N27" s="41"/>
      <c r="O27" s="58">
        <f t="shared" si="17"/>
        <v>0</v>
      </c>
      <c r="P27" s="44"/>
      <c r="Q27" s="53">
        <f t="shared" si="4"/>
      </c>
      <c r="R27" s="14">
        <f t="shared" si="5"/>
      </c>
      <c r="S27" s="45"/>
      <c r="T27" s="45">
        <f t="shared" si="6"/>
      </c>
      <c r="U27" s="41"/>
      <c r="V27" s="58">
        <f t="shared" si="18"/>
        <v>0</v>
      </c>
      <c r="W27" s="44"/>
      <c r="X27" s="53">
        <f t="shared" si="7"/>
      </c>
      <c r="Y27" s="14">
        <f t="shared" si="8"/>
      </c>
      <c r="Z27" s="45"/>
      <c r="AA27" s="45">
        <f t="shared" si="9"/>
      </c>
      <c r="AB27" s="41"/>
      <c r="AC27" s="58">
        <f t="shared" si="19"/>
        <v>0</v>
      </c>
      <c r="AD27" s="44"/>
      <c r="AE27" s="53">
        <f t="shared" si="10"/>
      </c>
      <c r="AF27" s="14">
        <f t="shared" si="11"/>
      </c>
      <c r="AG27" s="45"/>
      <c r="AH27" s="45">
        <f t="shared" si="12"/>
      </c>
      <c r="AI27" s="41"/>
      <c r="AJ27" s="58">
        <f t="shared" si="20"/>
        <v>0</v>
      </c>
      <c r="AK27" s="44"/>
      <c r="AL27" s="53">
        <f t="shared" si="13"/>
      </c>
      <c r="AM27" s="14">
        <f t="shared" si="14"/>
      </c>
      <c r="AN27" s="45"/>
      <c r="AO27" s="14">
        <f t="shared" si="15"/>
      </c>
      <c r="AP27" s="41"/>
      <c r="AQ27" s="58">
        <f t="shared" si="21"/>
        <v>0</v>
      </c>
      <c r="AR27" s="7"/>
      <c r="AS27" s="66">
        <f t="shared" si="16"/>
        <v>0</v>
      </c>
      <c r="AT27" s="68"/>
      <c r="AU27" s="68"/>
    </row>
    <row r="28" spans="1:47" s="5" customFormat="1" ht="16.5">
      <c r="A28" s="42"/>
      <c r="B28" s="46"/>
      <c r="C28" s="46"/>
      <c r="D28" s="42"/>
      <c r="E28" s="61">
        <f t="shared" si="0"/>
        <v>0</v>
      </c>
      <c r="F28" s="41"/>
      <c r="G28" s="60">
        <f>IF($F28&lt;&gt;"",VLOOKUP(F28,Armees!$A$1:$B$283,2,FALSE),"")</f>
      </c>
      <c r="H28" s="43"/>
      <c r="I28" s="44"/>
      <c r="J28" s="53">
        <f t="shared" si="1"/>
      </c>
      <c r="K28" s="45">
        <f t="shared" si="2"/>
      </c>
      <c r="L28" s="45"/>
      <c r="M28" s="45">
        <f t="shared" si="3"/>
      </c>
      <c r="N28" s="41"/>
      <c r="O28" s="58">
        <f t="shared" si="17"/>
        <v>0</v>
      </c>
      <c r="P28" s="44"/>
      <c r="Q28" s="53">
        <f t="shared" si="4"/>
      </c>
      <c r="R28" s="14">
        <f t="shared" si="5"/>
      </c>
      <c r="S28" s="45"/>
      <c r="T28" s="45">
        <f t="shared" si="6"/>
      </c>
      <c r="U28" s="41"/>
      <c r="V28" s="58">
        <f t="shared" si="18"/>
        <v>0</v>
      </c>
      <c r="W28" s="44"/>
      <c r="X28" s="53">
        <f t="shared" si="7"/>
      </c>
      <c r="Y28" s="14">
        <f t="shared" si="8"/>
      </c>
      <c r="Z28" s="45"/>
      <c r="AA28" s="45">
        <f t="shared" si="9"/>
      </c>
      <c r="AB28" s="41"/>
      <c r="AC28" s="58">
        <f t="shared" si="19"/>
        <v>0</v>
      </c>
      <c r="AD28" s="44"/>
      <c r="AE28" s="53">
        <f t="shared" si="10"/>
      </c>
      <c r="AF28" s="14">
        <f t="shared" si="11"/>
      </c>
      <c r="AG28" s="45"/>
      <c r="AH28" s="45">
        <f t="shared" si="12"/>
      </c>
      <c r="AI28" s="41"/>
      <c r="AJ28" s="58">
        <f t="shared" si="20"/>
        <v>0</v>
      </c>
      <c r="AK28" s="44"/>
      <c r="AL28" s="53">
        <f t="shared" si="13"/>
      </c>
      <c r="AM28" s="14">
        <f t="shared" si="14"/>
      </c>
      <c r="AN28" s="45"/>
      <c r="AO28" s="14">
        <f t="shared" si="15"/>
      </c>
      <c r="AP28" s="41"/>
      <c r="AQ28" s="58">
        <f t="shared" si="21"/>
        <v>0</v>
      </c>
      <c r="AR28" s="7"/>
      <c r="AS28" s="66">
        <f t="shared" si="16"/>
        <v>0</v>
      </c>
      <c r="AT28" s="68"/>
      <c r="AU28" s="68"/>
    </row>
    <row r="29" spans="1:47" s="5" customFormat="1" ht="16.5">
      <c r="A29" s="41"/>
      <c r="B29" s="42"/>
      <c r="C29" s="42"/>
      <c r="D29" s="42"/>
      <c r="E29" s="61">
        <f t="shared" si="0"/>
        <v>0</v>
      </c>
      <c r="F29" s="41"/>
      <c r="G29" s="60">
        <f>IF($F29&lt;&gt;"",VLOOKUP(F29,Armees!$A$1:$B$283,2,FALSE),"")</f>
      </c>
      <c r="H29" s="43"/>
      <c r="I29" s="44"/>
      <c r="J29" s="53">
        <f t="shared" si="1"/>
      </c>
      <c r="K29" s="45">
        <f t="shared" si="2"/>
      </c>
      <c r="L29" s="45"/>
      <c r="M29" s="45">
        <f t="shared" si="3"/>
      </c>
      <c r="N29" s="41"/>
      <c r="O29" s="58">
        <f t="shared" si="17"/>
        <v>0</v>
      </c>
      <c r="P29" s="44"/>
      <c r="Q29" s="53">
        <f t="shared" si="4"/>
      </c>
      <c r="R29" s="14">
        <f t="shared" si="5"/>
      </c>
      <c r="S29" s="45"/>
      <c r="T29" s="45">
        <f t="shared" si="6"/>
      </c>
      <c r="U29" s="41"/>
      <c r="V29" s="58">
        <f t="shared" si="18"/>
        <v>0</v>
      </c>
      <c r="W29" s="44"/>
      <c r="X29" s="53">
        <f t="shared" si="7"/>
      </c>
      <c r="Y29" s="14">
        <f t="shared" si="8"/>
      </c>
      <c r="Z29" s="45"/>
      <c r="AA29" s="45">
        <f t="shared" si="9"/>
      </c>
      <c r="AB29" s="41"/>
      <c r="AC29" s="58">
        <f t="shared" si="19"/>
        <v>0</v>
      </c>
      <c r="AD29" s="44"/>
      <c r="AE29" s="53">
        <f t="shared" si="10"/>
      </c>
      <c r="AF29" s="14">
        <f t="shared" si="11"/>
      </c>
      <c r="AG29" s="45"/>
      <c r="AH29" s="45">
        <f t="shared" si="12"/>
      </c>
      <c r="AI29" s="41"/>
      <c r="AJ29" s="58">
        <f t="shared" si="20"/>
        <v>0</v>
      </c>
      <c r="AK29" s="44"/>
      <c r="AL29" s="53">
        <f t="shared" si="13"/>
      </c>
      <c r="AM29" s="14">
        <f t="shared" si="14"/>
      </c>
      <c r="AN29" s="45"/>
      <c r="AO29" s="14">
        <f t="shared" si="15"/>
      </c>
      <c r="AP29" s="41"/>
      <c r="AQ29" s="58">
        <f t="shared" si="21"/>
        <v>0</v>
      </c>
      <c r="AR29" s="7"/>
      <c r="AS29" s="66">
        <f t="shared" si="16"/>
        <v>0</v>
      </c>
      <c r="AT29" s="68"/>
      <c r="AU29" s="68"/>
    </row>
    <row r="30" spans="1:47" s="5" customFormat="1" ht="16.5">
      <c r="A30" s="41"/>
      <c r="B30" s="42"/>
      <c r="C30" s="42"/>
      <c r="D30" s="42"/>
      <c r="E30" s="61">
        <f t="shared" si="0"/>
        <v>0</v>
      </c>
      <c r="F30" s="41"/>
      <c r="G30" s="60">
        <f>IF($F30&lt;&gt;"",VLOOKUP(F30,Armees!$A$1:$B$283,2,FALSE),"")</f>
      </c>
      <c r="H30" s="43"/>
      <c r="I30" s="44"/>
      <c r="J30" s="53">
        <f t="shared" si="1"/>
      </c>
      <c r="K30" s="45">
        <f t="shared" si="2"/>
      </c>
      <c r="L30" s="45"/>
      <c r="M30" s="45">
        <f t="shared" si="3"/>
      </c>
      <c r="N30" s="41"/>
      <c r="O30" s="58">
        <f t="shared" si="17"/>
        <v>0</v>
      </c>
      <c r="P30" s="44"/>
      <c r="Q30" s="53">
        <f t="shared" si="4"/>
      </c>
      <c r="R30" s="14">
        <f t="shared" si="5"/>
      </c>
      <c r="S30" s="45"/>
      <c r="T30" s="45">
        <f t="shared" si="6"/>
      </c>
      <c r="U30" s="41"/>
      <c r="V30" s="58">
        <f t="shared" si="18"/>
        <v>0</v>
      </c>
      <c r="W30" s="44"/>
      <c r="X30" s="53">
        <f t="shared" si="7"/>
      </c>
      <c r="Y30" s="14">
        <f t="shared" si="8"/>
      </c>
      <c r="Z30" s="45"/>
      <c r="AA30" s="45">
        <f t="shared" si="9"/>
      </c>
      <c r="AB30" s="41"/>
      <c r="AC30" s="58">
        <f t="shared" si="19"/>
        <v>0</v>
      </c>
      <c r="AD30" s="44"/>
      <c r="AE30" s="53">
        <f t="shared" si="10"/>
      </c>
      <c r="AF30" s="14">
        <f t="shared" si="11"/>
      </c>
      <c r="AG30" s="45"/>
      <c r="AH30" s="45">
        <f t="shared" si="12"/>
      </c>
      <c r="AI30" s="41"/>
      <c r="AJ30" s="58">
        <f t="shared" si="20"/>
        <v>0</v>
      </c>
      <c r="AK30" s="44"/>
      <c r="AL30" s="53">
        <f t="shared" si="13"/>
      </c>
      <c r="AM30" s="14">
        <f t="shared" si="14"/>
      </c>
      <c r="AN30" s="45"/>
      <c r="AO30" s="14">
        <f t="shared" si="15"/>
      </c>
      <c r="AP30" s="41"/>
      <c r="AQ30" s="58">
        <f t="shared" si="21"/>
        <v>0</v>
      </c>
      <c r="AR30" s="7"/>
      <c r="AS30" s="66">
        <f t="shared" si="16"/>
        <v>0</v>
      </c>
      <c r="AT30" s="68"/>
      <c r="AU30" s="68"/>
    </row>
    <row r="31" spans="1:47" s="5" customFormat="1" ht="16.5">
      <c r="A31" s="41"/>
      <c r="B31" s="42"/>
      <c r="C31" s="42"/>
      <c r="D31" s="42"/>
      <c r="E31" s="61">
        <f t="shared" si="0"/>
        <v>0</v>
      </c>
      <c r="F31" s="41"/>
      <c r="G31" s="60">
        <f>IF($F31&lt;&gt;"",VLOOKUP(F31,Armees!$A$1:$B$283,2,FALSE),"")</f>
      </c>
      <c r="H31" s="43"/>
      <c r="I31" s="44"/>
      <c r="J31" s="53">
        <f t="shared" si="1"/>
      </c>
      <c r="K31" s="45">
        <f t="shared" si="2"/>
      </c>
      <c r="L31" s="45"/>
      <c r="M31" s="45">
        <f t="shared" si="3"/>
      </c>
      <c r="N31" s="41"/>
      <c r="O31" s="58">
        <f t="shared" si="17"/>
        <v>0</v>
      </c>
      <c r="P31" s="44"/>
      <c r="Q31" s="53">
        <f t="shared" si="4"/>
      </c>
      <c r="R31" s="14">
        <f t="shared" si="5"/>
      </c>
      <c r="S31" s="45"/>
      <c r="T31" s="45">
        <f t="shared" si="6"/>
      </c>
      <c r="U31" s="41"/>
      <c r="V31" s="58">
        <f t="shared" si="18"/>
        <v>0</v>
      </c>
      <c r="W31" s="44"/>
      <c r="X31" s="53">
        <f t="shared" si="7"/>
      </c>
      <c r="Y31" s="14">
        <f t="shared" si="8"/>
      </c>
      <c r="Z31" s="45"/>
      <c r="AA31" s="45">
        <f t="shared" si="9"/>
      </c>
      <c r="AB31" s="41"/>
      <c r="AC31" s="58">
        <f t="shared" si="19"/>
        <v>0</v>
      </c>
      <c r="AD31" s="44"/>
      <c r="AE31" s="53">
        <f t="shared" si="10"/>
      </c>
      <c r="AF31" s="14">
        <f t="shared" si="11"/>
      </c>
      <c r="AG31" s="45"/>
      <c r="AH31" s="45">
        <f t="shared" si="12"/>
      </c>
      <c r="AI31" s="41"/>
      <c r="AJ31" s="58">
        <f t="shared" si="20"/>
        <v>0</v>
      </c>
      <c r="AK31" s="44"/>
      <c r="AL31" s="53">
        <f t="shared" si="13"/>
      </c>
      <c r="AM31" s="14">
        <f t="shared" si="14"/>
      </c>
      <c r="AN31" s="45"/>
      <c r="AO31" s="14">
        <f t="shared" si="15"/>
      </c>
      <c r="AP31" s="41"/>
      <c r="AQ31" s="58">
        <f t="shared" si="21"/>
        <v>0</v>
      </c>
      <c r="AR31" s="7"/>
      <c r="AS31" s="66">
        <f t="shared" si="16"/>
        <v>0</v>
      </c>
      <c r="AT31" s="68"/>
      <c r="AU31" s="68"/>
    </row>
    <row r="32" spans="1:47" s="5" customFormat="1" ht="16.5">
      <c r="A32" s="41"/>
      <c r="B32" s="42"/>
      <c r="C32" s="42"/>
      <c r="D32" s="42"/>
      <c r="E32" s="61">
        <f t="shared" si="0"/>
        <v>0</v>
      </c>
      <c r="F32" s="41"/>
      <c r="G32" s="60">
        <f>IF($F32&lt;&gt;"",VLOOKUP(F32,Armees!$A$1:$B$283,2,FALSE),"")</f>
      </c>
      <c r="H32" s="43"/>
      <c r="I32" s="44"/>
      <c r="J32" s="53">
        <f t="shared" si="1"/>
      </c>
      <c r="K32" s="45">
        <f t="shared" si="2"/>
      </c>
      <c r="L32" s="45"/>
      <c r="M32" s="45">
        <f t="shared" si="3"/>
      </c>
      <c r="N32" s="41"/>
      <c r="O32" s="58">
        <f t="shared" si="17"/>
        <v>0</v>
      </c>
      <c r="P32" s="44"/>
      <c r="Q32" s="53">
        <f t="shared" si="4"/>
      </c>
      <c r="R32" s="14">
        <f t="shared" si="5"/>
      </c>
      <c r="S32" s="45"/>
      <c r="T32" s="45">
        <f t="shared" si="6"/>
      </c>
      <c r="U32" s="41"/>
      <c r="V32" s="58">
        <f t="shared" si="18"/>
        <v>0</v>
      </c>
      <c r="W32" s="44"/>
      <c r="X32" s="53">
        <f t="shared" si="7"/>
      </c>
      <c r="Y32" s="14">
        <f t="shared" si="8"/>
      </c>
      <c r="Z32" s="45"/>
      <c r="AA32" s="45">
        <f t="shared" si="9"/>
      </c>
      <c r="AB32" s="41"/>
      <c r="AC32" s="58">
        <f t="shared" si="19"/>
        <v>0</v>
      </c>
      <c r="AD32" s="44"/>
      <c r="AE32" s="53">
        <f t="shared" si="10"/>
      </c>
      <c r="AF32" s="14">
        <f t="shared" si="11"/>
      </c>
      <c r="AG32" s="45"/>
      <c r="AH32" s="45">
        <f t="shared" si="12"/>
      </c>
      <c r="AI32" s="41"/>
      <c r="AJ32" s="58">
        <f t="shared" si="20"/>
        <v>0</v>
      </c>
      <c r="AK32" s="44"/>
      <c r="AL32" s="53">
        <f t="shared" si="13"/>
      </c>
      <c r="AM32" s="14">
        <f t="shared" si="14"/>
      </c>
      <c r="AN32" s="45"/>
      <c r="AO32" s="14">
        <f t="shared" si="15"/>
      </c>
      <c r="AP32" s="41"/>
      <c r="AQ32" s="58">
        <f t="shared" si="21"/>
        <v>0</v>
      </c>
      <c r="AR32" s="7"/>
      <c r="AS32" s="66">
        <f t="shared" si="16"/>
        <v>0</v>
      </c>
      <c r="AT32" s="68"/>
      <c r="AU32" s="68"/>
    </row>
    <row r="33" spans="1:47" s="5" customFormat="1" ht="16.5">
      <c r="A33" s="41"/>
      <c r="B33" s="42"/>
      <c r="C33" s="42"/>
      <c r="D33" s="42"/>
      <c r="E33" s="61">
        <f t="shared" si="0"/>
        <v>0</v>
      </c>
      <c r="F33" s="41"/>
      <c r="G33" s="60">
        <f>IF($F33&lt;&gt;"",VLOOKUP(F33,Armees!$A$1:$B$283,2,FALSE),"")</f>
      </c>
      <c r="H33" s="43"/>
      <c r="I33" s="44"/>
      <c r="J33" s="53">
        <f t="shared" si="1"/>
      </c>
      <c r="K33" s="45">
        <f t="shared" si="2"/>
      </c>
      <c r="L33" s="45"/>
      <c r="M33" s="45">
        <f t="shared" si="3"/>
      </c>
      <c r="N33" s="41"/>
      <c r="O33" s="58">
        <f t="shared" si="17"/>
        <v>0</v>
      </c>
      <c r="P33" s="44"/>
      <c r="Q33" s="53">
        <f t="shared" si="4"/>
      </c>
      <c r="R33" s="14">
        <f t="shared" si="5"/>
      </c>
      <c r="S33" s="45"/>
      <c r="T33" s="45">
        <f t="shared" si="6"/>
      </c>
      <c r="U33" s="41"/>
      <c r="V33" s="58">
        <f t="shared" si="18"/>
        <v>0</v>
      </c>
      <c r="W33" s="44"/>
      <c r="X33" s="53">
        <f t="shared" si="7"/>
      </c>
      <c r="Y33" s="14">
        <f t="shared" si="8"/>
      </c>
      <c r="Z33" s="45"/>
      <c r="AA33" s="45">
        <f t="shared" si="9"/>
      </c>
      <c r="AB33" s="41"/>
      <c r="AC33" s="58">
        <f t="shared" si="19"/>
        <v>0</v>
      </c>
      <c r="AD33" s="44"/>
      <c r="AE33" s="53">
        <f t="shared" si="10"/>
      </c>
      <c r="AF33" s="14">
        <f t="shared" si="11"/>
      </c>
      <c r="AG33" s="45"/>
      <c r="AH33" s="45">
        <f t="shared" si="12"/>
      </c>
      <c r="AI33" s="41"/>
      <c r="AJ33" s="58">
        <f t="shared" si="20"/>
        <v>0</v>
      </c>
      <c r="AK33" s="44"/>
      <c r="AL33" s="53">
        <f t="shared" si="13"/>
      </c>
      <c r="AM33" s="14">
        <f t="shared" si="14"/>
      </c>
      <c r="AN33" s="45"/>
      <c r="AO33" s="14">
        <f t="shared" si="15"/>
      </c>
      <c r="AP33" s="41"/>
      <c r="AQ33" s="58">
        <f t="shared" si="21"/>
        <v>0</v>
      </c>
      <c r="AR33" s="7"/>
      <c r="AS33" s="66">
        <f t="shared" si="16"/>
        <v>0</v>
      </c>
      <c r="AT33" s="68"/>
      <c r="AU33" s="68"/>
    </row>
    <row r="34" spans="1:47" s="5" customFormat="1" ht="16.5">
      <c r="A34" s="41"/>
      <c r="B34" s="42"/>
      <c r="C34" s="42"/>
      <c r="D34" s="42"/>
      <c r="E34" s="61">
        <f t="shared" si="0"/>
        <v>0</v>
      </c>
      <c r="F34" s="41"/>
      <c r="G34" s="60">
        <f>IF($F34&lt;&gt;"",VLOOKUP(F34,Armees!$A$1:$B$283,2,FALSE),"")</f>
      </c>
      <c r="H34" s="43"/>
      <c r="I34" s="44"/>
      <c r="J34" s="53">
        <f t="shared" si="1"/>
      </c>
      <c r="K34" s="45">
        <f t="shared" si="2"/>
      </c>
      <c r="L34" s="45"/>
      <c r="M34" s="45">
        <f t="shared" si="3"/>
      </c>
      <c r="N34" s="41"/>
      <c r="O34" s="58">
        <f t="shared" si="17"/>
        <v>0</v>
      </c>
      <c r="P34" s="44"/>
      <c r="Q34" s="53">
        <f t="shared" si="4"/>
      </c>
      <c r="R34" s="14">
        <f t="shared" si="5"/>
      </c>
      <c r="S34" s="45"/>
      <c r="T34" s="45">
        <f t="shared" si="6"/>
      </c>
      <c r="U34" s="41"/>
      <c r="V34" s="58">
        <f t="shared" si="18"/>
        <v>0</v>
      </c>
      <c r="W34" s="44"/>
      <c r="X34" s="53">
        <f t="shared" si="7"/>
      </c>
      <c r="Y34" s="14">
        <f t="shared" si="8"/>
      </c>
      <c r="Z34" s="45"/>
      <c r="AA34" s="45">
        <f t="shared" si="9"/>
      </c>
      <c r="AB34" s="41"/>
      <c r="AC34" s="58">
        <f t="shared" si="19"/>
        <v>0</v>
      </c>
      <c r="AD34" s="44"/>
      <c r="AE34" s="53">
        <f t="shared" si="10"/>
      </c>
      <c r="AF34" s="14">
        <f t="shared" si="11"/>
      </c>
      <c r="AG34" s="45"/>
      <c r="AH34" s="45">
        <f t="shared" si="12"/>
      </c>
      <c r="AI34" s="41"/>
      <c r="AJ34" s="58">
        <f t="shared" si="20"/>
        <v>0</v>
      </c>
      <c r="AK34" s="44"/>
      <c r="AL34" s="53">
        <f t="shared" si="13"/>
      </c>
      <c r="AM34" s="14">
        <f t="shared" si="14"/>
      </c>
      <c r="AN34" s="45"/>
      <c r="AO34" s="14">
        <f t="shared" si="15"/>
      </c>
      <c r="AP34" s="41"/>
      <c r="AQ34" s="58">
        <f t="shared" si="21"/>
        <v>0</v>
      </c>
      <c r="AR34" s="7"/>
      <c r="AS34" s="66">
        <f t="shared" si="16"/>
        <v>0</v>
      </c>
      <c r="AT34" s="68"/>
      <c r="AU34" s="68"/>
    </row>
    <row r="35" spans="1:47" s="5" customFormat="1" ht="16.5">
      <c r="A35" s="41"/>
      <c r="B35" s="42"/>
      <c r="C35" s="42"/>
      <c r="D35" s="42"/>
      <c r="E35" s="61">
        <f t="shared" si="0"/>
        <v>0</v>
      </c>
      <c r="F35" s="41"/>
      <c r="G35" s="60">
        <f>IF($F35&lt;&gt;"",VLOOKUP(F35,Armees!$A$1:$B$283,2,FALSE),"")</f>
      </c>
      <c r="H35" s="43"/>
      <c r="I35" s="44"/>
      <c r="J35" s="53">
        <f t="shared" si="1"/>
      </c>
      <c r="K35" s="45">
        <f t="shared" si="2"/>
      </c>
      <c r="L35" s="45"/>
      <c r="M35" s="45">
        <f t="shared" si="3"/>
      </c>
      <c r="N35" s="41"/>
      <c r="O35" s="58">
        <f t="shared" si="17"/>
        <v>0</v>
      </c>
      <c r="P35" s="44"/>
      <c r="Q35" s="53">
        <f t="shared" si="4"/>
      </c>
      <c r="R35" s="14">
        <f t="shared" si="5"/>
      </c>
      <c r="S35" s="45"/>
      <c r="T35" s="45">
        <f t="shared" si="6"/>
      </c>
      <c r="U35" s="41"/>
      <c r="V35" s="58">
        <f t="shared" si="18"/>
        <v>0</v>
      </c>
      <c r="W35" s="44"/>
      <c r="X35" s="53">
        <f t="shared" si="7"/>
      </c>
      <c r="Y35" s="14">
        <f t="shared" si="8"/>
      </c>
      <c r="Z35" s="45"/>
      <c r="AA35" s="45">
        <f t="shared" si="9"/>
      </c>
      <c r="AB35" s="41"/>
      <c r="AC35" s="58">
        <f t="shared" si="19"/>
        <v>0</v>
      </c>
      <c r="AD35" s="44"/>
      <c r="AE35" s="53">
        <f t="shared" si="10"/>
      </c>
      <c r="AF35" s="14">
        <f t="shared" si="11"/>
      </c>
      <c r="AG35" s="45"/>
      <c r="AH35" s="45">
        <f t="shared" si="12"/>
      </c>
      <c r="AI35" s="41"/>
      <c r="AJ35" s="58">
        <f t="shared" si="20"/>
        <v>0</v>
      </c>
      <c r="AK35" s="44"/>
      <c r="AL35" s="53">
        <f t="shared" si="13"/>
      </c>
      <c r="AM35" s="14">
        <f t="shared" si="14"/>
      </c>
      <c r="AN35" s="45"/>
      <c r="AO35" s="14">
        <f t="shared" si="15"/>
      </c>
      <c r="AP35" s="41"/>
      <c r="AQ35" s="58">
        <f t="shared" si="21"/>
        <v>0</v>
      </c>
      <c r="AR35" s="7"/>
      <c r="AS35" s="66">
        <f t="shared" si="16"/>
        <v>0</v>
      </c>
      <c r="AT35" s="68"/>
      <c r="AU35" s="68"/>
    </row>
    <row r="36" spans="1:47" s="5" customFormat="1" ht="16.5">
      <c r="A36" s="41"/>
      <c r="B36" s="42"/>
      <c r="C36" s="42"/>
      <c r="D36" s="42"/>
      <c r="E36" s="61">
        <f t="shared" si="0"/>
        <v>0</v>
      </c>
      <c r="F36" s="41"/>
      <c r="G36" s="60">
        <f>IF($F36&lt;&gt;"",VLOOKUP(F36,Armees!$A$1:$B$283,2,FALSE),"")</f>
      </c>
      <c r="H36" s="43"/>
      <c r="I36" s="44"/>
      <c r="J36" s="53">
        <f t="shared" si="1"/>
      </c>
      <c r="K36" s="45">
        <f t="shared" si="2"/>
      </c>
      <c r="L36" s="45"/>
      <c r="M36" s="45">
        <f t="shared" si="3"/>
      </c>
      <c r="N36" s="41"/>
      <c r="O36" s="58">
        <f t="shared" si="17"/>
        <v>0</v>
      </c>
      <c r="P36" s="44"/>
      <c r="Q36" s="53">
        <f t="shared" si="4"/>
      </c>
      <c r="R36" s="14">
        <f t="shared" si="5"/>
      </c>
      <c r="S36" s="45"/>
      <c r="T36" s="45">
        <f t="shared" si="6"/>
      </c>
      <c r="U36" s="41"/>
      <c r="V36" s="58">
        <f t="shared" si="18"/>
        <v>0</v>
      </c>
      <c r="W36" s="44"/>
      <c r="X36" s="53">
        <f t="shared" si="7"/>
      </c>
      <c r="Y36" s="14">
        <f t="shared" si="8"/>
      </c>
      <c r="Z36" s="45"/>
      <c r="AA36" s="45">
        <f t="shared" si="9"/>
      </c>
      <c r="AB36" s="41"/>
      <c r="AC36" s="58">
        <f t="shared" si="19"/>
        <v>0</v>
      </c>
      <c r="AD36" s="44"/>
      <c r="AE36" s="53">
        <f t="shared" si="10"/>
      </c>
      <c r="AF36" s="14">
        <f t="shared" si="11"/>
      </c>
      <c r="AG36" s="45"/>
      <c r="AH36" s="45">
        <f t="shared" si="12"/>
      </c>
      <c r="AI36" s="41"/>
      <c r="AJ36" s="58">
        <f t="shared" si="20"/>
        <v>0</v>
      </c>
      <c r="AK36" s="44"/>
      <c r="AL36" s="53">
        <f t="shared" si="13"/>
      </c>
      <c r="AM36" s="14">
        <f t="shared" si="14"/>
      </c>
      <c r="AN36" s="45"/>
      <c r="AO36" s="14">
        <f t="shared" si="15"/>
      </c>
      <c r="AP36" s="41"/>
      <c r="AQ36" s="58">
        <f t="shared" si="21"/>
        <v>0</v>
      </c>
      <c r="AR36" s="7"/>
      <c r="AS36" s="66">
        <f t="shared" si="16"/>
        <v>0</v>
      </c>
      <c r="AT36" s="68"/>
      <c r="AU36" s="68"/>
    </row>
    <row r="37" spans="1:47" s="5" customFormat="1" ht="16.5">
      <c r="A37" s="41"/>
      <c r="B37" s="42"/>
      <c r="C37" s="42"/>
      <c r="D37" s="42"/>
      <c r="E37" s="61">
        <f t="shared" si="0"/>
        <v>0</v>
      </c>
      <c r="F37" s="41"/>
      <c r="G37" s="60">
        <f>IF($F37&lt;&gt;"",VLOOKUP(F37,Armees!$A$1:$B$283,2,FALSE),"")</f>
      </c>
      <c r="H37" s="43"/>
      <c r="I37" s="44"/>
      <c r="J37" s="53">
        <f t="shared" si="1"/>
      </c>
      <c r="K37" s="45">
        <f t="shared" si="2"/>
      </c>
      <c r="L37" s="45"/>
      <c r="M37" s="45">
        <f t="shared" si="3"/>
      </c>
      <c r="N37" s="41"/>
      <c r="O37" s="58">
        <f t="shared" si="17"/>
        <v>0</v>
      </c>
      <c r="P37" s="44"/>
      <c r="Q37" s="53">
        <f t="shared" si="4"/>
      </c>
      <c r="R37" s="14">
        <f t="shared" si="5"/>
      </c>
      <c r="S37" s="45"/>
      <c r="T37" s="45">
        <f t="shared" si="6"/>
      </c>
      <c r="U37" s="41"/>
      <c r="V37" s="58">
        <f t="shared" si="18"/>
        <v>0</v>
      </c>
      <c r="W37" s="44"/>
      <c r="X37" s="53">
        <f t="shared" si="7"/>
      </c>
      <c r="Y37" s="14">
        <f t="shared" si="8"/>
      </c>
      <c r="Z37" s="45"/>
      <c r="AA37" s="45">
        <f t="shared" si="9"/>
      </c>
      <c r="AB37" s="41"/>
      <c r="AC37" s="58">
        <f t="shared" si="19"/>
        <v>0</v>
      </c>
      <c r="AD37" s="44"/>
      <c r="AE37" s="53">
        <f t="shared" si="10"/>
      </c>
      <c r="AF37" s="14">
        <f t="shared" si="11"/>
      </c>
      <c r="AG37" s="45"/>
      <c r="AH37" s="45">
        <f t="shared" si="12"/>
      </c>
      <c r="AI37" s="41"/>
      <c r="AJ37" s="58">
        <f t="shared" si="20"/>
        <v>0</v>
      </c>
      <c r="AK37" s="44"/>
      <c r="AL37" s="53">
        <f t="shared" si="13"/>
      </c>
      <c r="AM37" s="14">
        <f t="shared" si="14"/>
      </c>
      <c r="AN37" s="45"/>
      <c r="AO37" s="14">
        <f t="shared" si="15"/>
      </c>
      <c r="AP37" s="41"/>
      <c r="AQ37" s="58">
        <f t="shared" si="21"/>
        <v>0</v>
      </c>
      <c r="AR37" s="7"/>
      <c r="AS37" s="66">
        <f t="shared" si="16"/>
        <v>0</v>
      </c>
      <c r="AT37" s="68"/>
      <c r="AU37" s="68"/>
    </row>
    <row r="38" spans="1:47" s="5" customFormat="1" ht="16.5">
      <c r="A38" s="41"/>
      <c r="B38" s="42"/>
      <c r="C38" s="42"/>
      <c r="D38" s="42"/>
      <c r="E38" s="61">
        <f t="shared" si="0"/>
        <v>0</v>
      </c>
      <c r="F38" s="41"/>
      <c r="G38" s="60">
        <f>IF($F38&lt;&gt;"",VLOOKUP(F38,Armees!$A$1:$B$283,2,FALSE),"")</f>
      </c>
      <c r="H38" s="43"/>
      <c r="I38" s="44"/>
      <c r="J38" s="53">
        <f t="shared" si="1"/>
      </c>
      <c r="K38" s="45">
        <f t="shared" si="2"/>
      </c>
      <c r="L38" s="45"/>
      <c r="M38" s="45">
        <f t="shared" si="3"/>
      </c>
      <c r="N38" s="41"/>
      <c r="O38" s="58">
        <f t="shared" si="17"/>
        <v>0</v>
      </c>
      <c r="P38" s="44"/>
      <c r="Q38" s="53">
        <f t="shared" si="4"/>
      </c>
      <c r="R38" s="14">
        <f t="shared" si="5"/>
      </c>
      <c r="S38" s="45"/>
      <c r="T38" s="45">
        <f t="shared" si="6"/>
      </c>
      <c r="U38" s="41"/>
      <c r="V38" s="58">
        <f t="shared" si="18"/>
        <v>0</v>
      </c>
      <c r="W38" s="44"/>
      <c r="X38" s="53">
        <f t="shared" si="7"/>
      </c>
      <c r="Y38" s="14">
        <f t="shared" si="8"/>
      </c>
      <c r="Z38" s="45"/>
      <c r="AA38" s="45">
        <f t="shared" si="9"/>
      </c>
      <c r="AB38" s="41"/>
      <c r="AC38" s="58">
        <f t="shared" si="19"/>
        <v>0</v>
      </c>
      <c r="AD38" s="44"/>
      <c r="AE38" s="53">
        <f t="shared" si="10"/>
      </c>
      <c r="AF38" s="14">
        <f t="shared" si="11"/>
      </c>
      <c r="AG38" s="45"/>
      <c r="AH38" s="45">
        <f t="shared" si="12"/>
      </c>
      <c r="AI38" s="41"/>
      <c r="AJ38" s="58">
        <f t="shared" si="20"/>
        <v>0</v>
      </c>
      <c r="AK38" s="44"/>
      <c r="AL38" s="53">
        <f t="shared" si="13"/>
      </c>
      <c r="AM38" s="14">
        <f t="shared" si="14"/>
      </c>
      <c r="AN38" s="45"/>
      <c r="AO38" s="14">
        <f t="shared" si="15"/>
      </c>
      <c r="AP38" s="41"/>
      <c r="AQ38" s="58">
        <f t="shared" si="21"/>
        <v>0</v>
      </c>
      <c r="AR38" s="7"/>
      <c r="AS38" s="66">
        <f t="shared" si="16"/>
        <v>0</v>
      </c>
      <c r="AT38" s="68"/>
      <c r="AU38" s="68"/>
    </row>
    <row r="39" spans="1:47" s="5" customFormat="1" ht="16.5">
      <c r="A39" s="41"/>
      <c r="B39" s="42"/>
      <c r="C39" s="42"/>
      <c r="D39" s="42"/>
      <c r="E39" s="61">
        <f t="shared" si="0"/>
        <v>0</v>
      </c>
      <c r="F39" s="41"/>
      <c r="G39" s="60">
        <f>IF($F39&lt;&gt;"",VLOOKUP(F39,Armees!$A$1:$B$283,2,FALSE),"")</f>
      </c>
      <c r="H39" s="43"/>
      <c r="I39" s="44"/>
      <c r="J39" s="53">
        <f t="shared" si="1"/>
      </c>
      <c r="K39" s="45">
        <f t="shared" si="2"/>
      </c>
      <c r="L39" s="45"/>
      <c r="M39" s="45">
        <f t="shared" si="3"/>
      </c>
      <c r="N39" s="41"/>
      <c r="O39" s="58">
        <f t="shared" si="17"/>
        <v>0</v>
      </c>
      <c r="P39" s="44"/>
      <c r="Q39" s="53">
        <f t="shared" si="4"/>
      </c>
      <c r="R39" s="14">
        <f t="shared" si="5"/>
      </c>
      <c r="S39" s="45"/>
      <c r="T39" s="45">
        <f t="shared" si="6"/>
      </c>
      <c r="U39" s="41"/>
      <c r="V39" s="58">
        <f t="shared" si="18"/>
        <v>0</v>
      </c>
      <c r="W39" s="44"/>
      <c r="X39" s="53">
        <f t="shared" si="7"/>
      </c>
      <c r="Y39" s="14">
        <f t="shared" si="8"/>
      </c>
      <c r="Z39" s="45"/>
      <c r="AA39" s="45">
        <f t="shared" si="9"/>
      </c>
      <c r="AB39" s="41"/>
      <c r="AC39" s="58">
        <f t="shared" si="19"/>
        <v>0</v>
      </c>
      <c r="AD39" s="44"/>
      <c r="AE39" s="53">
        <f t="shared" si="10"/>
      </c>
      <c r="AF39" s="14">
        <f t="shared" si="11"/>
      </c>
      <c r="AG39" s="45"/>
      <c r="AH39" s="45">
        <f t="shared" si="12"/>
      </c>
      <c r="AI39" s="41"/>
      <c r="AJ39" s="58">
        <f t="shared" si="20"/>
        <v>0</v>
      </c>
      <c r="AK39" s="44"/>
      <c r="AL39" s="53">
        <f t="shared" si="13"/>
      </c>
      <c r="AM39" s="14">
        <f t="shared" si="14"/>
      </c>
      <c r="AN39" s="45"/>
      <c r="AO39" s="14">
        <f t="shared" si="15"/>
      </c>
      <c r="AP39" s="41"/>
      <c r="AQ39" s="58">
        <f t="shared" si="21"/>
        <v>0</v>
      </c>
      <c r="AR39" s="7"/>
      <c r="AS39" s="66">
        <f t="shared" si="16"/>
        <v>0</v>
      </c>
      <c r="AT39" s="68"/>
      <c r="AU39" s="68"/>
    </row>
    <row r="40" spans="1:47" s="5" customFormat="1" ht="16.5">
      <c r="A40" s="41"/>
      <c r="B40" s="42"/>
      <c r="C40" s="42"/>
      <c r="D40" s="42"/>
      <c r="E40" s="61">
        <f t="shared" si="0"/>
        <v>0</v>
      </c>
      <c r="F40" s="41"/>
      <c r="G40" s="60">
        <f>IF($F40&lt;&gt;"",VLOOKUP(F40,Armees!$A$1:$B$283,2,FALSE),"")</f>
      </c>
      <c r="H40" s="43"/>
      <c r="I40" s="44"/>
      <c r="J40" s="53">
        <f t="shared" si="1"/>
      </c>
      <c r="K40" s="45">
        <f t="shared" si="2"/>
      </c>
      <c r="L40" s="45"/>
      <c r="M40" s="45">
        <f t="shared" si="3"/>
      </c>
      <c r="N40" s="41"/>
      <c r="O40" s="58">
        <f t="shared" si="17"/>
        <v>0</v>
      </c>
      <c r="P40" s="44"/>
      <c r="Q40" s="53">
        <f t="shared" si="4"/>
      </c>
      <c r="R40" s="14">
        <f t="shared" si="5"/>
      </c>
      <c r="S40" s="45"/>
      <c r="T40" s="45">
        <f t="shared" si="6"/>
      </c>
      <c r="U40" s="41"/>
      <c r="V40" s="58">
        <f t="shared" si="18"/>
        <v>0</v>
      </c>
      <c r="W40" s="44"/>
      <c r="X40" s="53">
        <f t="shared" si="7"/>
      </c>
      <c r="Y40" s="14">
        <f t="shared" si="8"/>
      </c>
      <c r="Z40" s="45"/>
      <c r="AA40" s="45">
        <f t="shared" si="9"/>
      </c>
      <c r="AB40" s="41"/>
      <c r="AC40" s="58">
        <f t="shared" si="19"/>
        <v>0</v>
      </c>
      <c r="AD40" s="44"/>
      <c r="AE40" s="53">
        <f t="shared" si="10"/>
      </c>
      <c r="AF40" s="14">
        <f t="shared" si="11"/>
      </c>
      <c r="AG40" s="45"/>
      <c r="AH40" s="45">
        <f t="shared" si="12"/>
      </c>
      <c r="AI40" s="41"/>
      <c r="AJ40" s="58">
        <f t="shared" si="20"/>
        <v>0</v>
      </c>
      <c r="AK40" s="44"/>
      <c r="AL40" s="53">
        <f t="shared" si="13"/>
      </c>
      <c r="AM40" s="14">
        <f t="shared" si="14"/>
      </c>
      <c r="AN40" s="45"/>
      <c r="AO40" s="14">
        <f t="shared" si="15"/>
      </c>
      <c r="AP40" s="41"/>
      <c r="AQ40" s="58">
        <f t="shared" si="21"/>
        <v>0</v>
      </c>
      <c r="AR40" s="7"/>
      <c r="AS40" s="66">
        <f t="shared" si="16"/>
        <v>0</v>
      </c>
      <c r="AT40" s="68"/>
      <c r="AU40" s="68"/>
    </row>
    <row r="41" spans="1:47" s="5" customFormat="1" ht="16.5">
      <c r="A41" s="41"/>
      <c r="B41" s="42"/>
      <c r="C41" s="42"/>
      <c r="D41" s="42"/>
      <c r="E41" s="61">
        <f t="shared" si="0"/>
        <v>0</v>
      </c>
      <c r="F41" s="41"/>
      <c r="G41" s="60">
        <f>IF($F41&lt;&gt;"",VLOOKUP(F41,Armees!$A$1:$B$283,2,FALSE),"")</f>
      </c>
      <c r="H41" s="43"/>
      <c r="I41" s="44"/>
      <c r="J41" s="53">
        <f t="shared" si="1"/>
      </c>
      <c r="K41" s="45">
        <f t="shared" si="2"/>
      </c>
      <c r="L41" s="45"/>
      <c r="M41" s="45">
        <f t="shared" si="3"/>
      </c>
      <c r="N41" s="41"/>
      <c r="O41" s="58">
        <f t="shared" si="17"/>
        <v>0</v>
      </c>
      <c r="P41" s="44"/>
      <c r="Q41" s="53">
        <f t="shared" si="4"/>
      </c>
      <c r="R41" s="14">
        <f t="shared" si="5"/>
      </c>
      <c r="S41" s="45"/>
      <c r="T41" s="45">
        <f t="shared" si="6"/>
      </c>
      <c r="U41" s="41"/>
      <c r="V41" s="58">
        <f t="shared" si="18"/>
        <v>0</v>
      </c>
      <c r="W41" s="44"/>
      <c r="X41" s="53">
        <f t="shared" si="7"/>
      </c>
      <c r="Y41" s="14">
        <f t="shared" si="8"/>
      </c>
      <c r="Z41" s="45"/>
      <c r="AA41" s="45">
        <f t="shared" si="9"/>
      </c>
      <c r="AB41" s="41"/>
      <c r="AC41" s="58">
        <f t="shared" si="19"/>
        <v>0</v>
      </c>
      <c r="AD41" s="44"/>
      <c r="AE41" s="53">
        <f t="shared" si="10"/>
      </c>
      <c r="AF41" s="14">
        <f t="shared" si="11"/>
      </c>
      <c r="AG41" s="45"/>
      <c r="AH41" s="45">
        <f t="shared" si="12"/>
      </c>
      <c r="AI41" s="41"/>
      <c r="AJ41" s="58">
        <f t="shared" si="20"/>
        <v>0</v>
      </c>
      <c r="AK41" s="44"/>
      <c r="AL41" s="53">
        <f t="shared" si="13"/>
      </c>
      <c r="AM41" s="14">
        <f t="shared" si="14"/>
      </c>
      <c r="AN41" s="45"/>
      <c r="AO41" s="14">
        <f t="shared" si="15"/>
      </c>
      <c r="AP41" s="41"/>
      <c r="AQ41" s="58">
        <f t="shared" si="21"/>
        <v>0</v>
      </c>
      <c r="AR41" s="7"/>
      <c r="AS41" s="66">
        <f t="shared" si="16"/>
        <v>0</v>
      </c>
      <c r="AT41" s="68"/>
      <c r="AU41" s="68"/>
    </row>
    <row r="42" spans="1:47" s="5" customFormat="1" ht="16.5">
      <c r="A42" s="41"/>
      <c r="B42" s="42"/>
      <c r="C42" s="42"/>
      <c r="D42" s="42"/>
      <c r="E42" s="61">
        <f t="shared" si="0"/>
        <v>0</v>
      </c>
      <c r="F42" s="41"/>
      <c r="G42" s="60">
        <f>IF($F42&lt;&gt;"",VLOOKUP(F42,Armees!$A$1:$B$283,2,FALSE),"")</f>
      </c>
      <c r="H42" s="43"/>
      <c r="I42" s="44"/>
      <c r="J42" s="53">
        <f t="shared" si="1"/>
      </c>
      <c r="K42" s="45">
        <f t="shared" si="2"/>
      </c>
      <c r="L42" s="45"/>
      <c r="M42" s="45">
        <f t="shared" si="3"/>
      </c>
      <c r="N42" s="41"/>
      <c r="O42" s="58">
        <f t="shared" si="17"/>
        <v>0</v>
      </c>
      <c r="P42" s="44"/>
      <c r="Q42" s="53">
        <f t="shared" si="4"/>
      </c>
      <c r="R42" s="14">
        <f t="shared" si="5"/>
      </c>
      <c r="S42" s="45"/>
      <c r="T42" s="45">
        <f t="shared" si="6"/>
      </c>
      <c r="U42" s="41"/>
      <c r="V42" s="58">
        <f t="shared" si="18"/>
        <v>0</v>
      </c>
      <c r="W42" s="44"/>
      <c r="X42" s="53">
        <f t="shared" si="7"/>
      </c>
      <c r="Y42" s="14">
        <f t="shared" si="8"/>
      </c>
      <c r="Z42" s="45"/>
      <c r="AA42" s="45">
        <f t="shared" si="9"/>
      </c>
      <c r="AB42" s="41"/>
      <c r="AC42" s="58">
        <f t="shared" si="19"/>
        <v>0</v>
      </c>
      <c r="AD42" s="44"/>
      <c r="AE42" s="53">
        <f t="shared" si="10"/>
      </c>
      <c r="AF42" s="14">
        <f t="shared" si="11"/>
      </c>
      <c r="AG42" s="45"/>
      <c r="AH42" s="45">
        <f t="shared" si="12"/>
      </c>
      <c r="AI42" s="41"/>
      <c r="AJ42" s="58">
        <f t="shared" si="20"/>
        <v>0</v>
      </c>
      <c r="AK42" s="44"/>
      <c r="AL42" s="53">
        <f t="shared" si="13"/>
      </c>
      <c r="AM42" s="14">
        <f t="shared" si="14"/>
      </c>
      <c r="AN42" s="45"/>
      <c r="AO42" s="14">
        <f t="shared" si="15"/>
      </c>
      <c r="AP42" s="41"/>
      <c r="AQ42" s="58">
        <f t="shared" si="21"/>
        <v>0</v>
      </c>
      <c r="AR42" s="7"/>
      <c r="AS42" s="66">
        <f t="shared" si="16"/>
        <v>0</v>
      </c>
      <c r="AT42" s="68"/>
      <c r="AU42" s="68"/>
    </row>
    <row r="43" spans="1:47" s="5" customFormat="1" ht="16.5">
      <c r="A43" s="41"/>
      <c r="B43" s="42"/>
      <c r="C43" s="42"/>
      <c r="D43" s="42"/>
      <c r="E43" s="61">
        <f t="shared" si="0"/>
        <v>0</v>
      </c>
      <c r="F43" s="41"/>
      <c r="G43" s="60">
        <f>IF($F43&lt;&gt;"",VLOOKUP(F43,Armees!$A$1:$B$283,2,FALSE),"")</f>
      </c>
      <c r="H43" s="43"/>
      <c r="I43" s="44"/>
      <c r="J43" s="53">
        <f t="shared" si="1"/>
      </c>
      <c r="K43" s="45">
        <f t="shared" si="2"/>
      </c>
      <c r="L43" s="45"/>
      <c r="M43" s="45">
        <f t="shared" si="3"/>
      </c>
      <c r="N43" s="41"/>
      <c r="O43" s="58">
        <f t="shared" si="17"/>
        <v>0</v>
      </c>
      <c r="P43" s="44"/>
      <c r="Q43" s="53">
        <f t="shared" si="4"/>
      </c>
      <c r="R43" s="14">
        <f t="shared" si="5"/>
      </c>
      <c r="S43" s="45"/>
      <c r="T43" s="45">
        <f t="shared" si="6"/>
      </c>
      <c r="U43" s="41"/>
      <c r="V43" s="58">
        <f t="shared" si="18"/>
        <v>0</v>
      </c>
      <c r="W43" s="44"/>
      <c r="X43" s="53">
        <f t="shared" si="7"/>
      </c>
      <c r="Y43" s="14">
        <f t="shared" si="8"/>
      </c>
      <c r="Z43" s="45"/>
      <c r="AA43" s="45">
        <f t="shared" si="9"/>
      </c>
      <c r="AB43" s="41"/>
      <c r="AC43" s="58">
        <f t="shared" si="19"/>
        <v>0</v>
      </c>
      <c r="AD43" s="44"/>
      <c r="AE43" s="53">
        <f t="shared" si="10"/>
      </c>
      <c r="AF43" s="14">
        <f t="shared" si="11"/>
      </c>
      <c r="AG43" s="45"/>
      <c r="AH43" s="45">
        <f t="shared" si="12"/>
      </c>
      <c r="AI43" s="41"/>
      <c r="AJ43" s="58">
        <f t="shared" si="20"/>
        <v>0</v>
      </c>
      <c r="AK43" s="44"/>
      <c r="AL43" s="53">
        <f t="shared" si="13"/>
      </c>
      <c r="AM43" s="14">
        <f t="shared" si="14"/>
      </c>
      <c r="AN43" s="45"/>
      <c r="AO43" s="14">
        <f t="shared" si="15"/>
      </c>
      <c r="AP43" s="41"/>
      <c r="AQ43" s="58">
        <f t="shared" si="21"/>
        <v>0</v>
      </c>
      <c r="AR43" s="7"/>
      <c r="AS43" s="66">
        <f t="shared" si="16"/>
        <v>0</v>
      </c>
      <c r="AT43" s="68"/>
      <c r="AU43" s="68"/>
    </row>
    <row r="44" spans="1:47" s="5" customFormat="1" ht="16.5">
      <c r="A44" s="41"/>
      <c r="B44" s="42"/>
      <c r="C44" s="42"/>
      <c r="D44" s="42"/>
      <c r="E44" s="61">
        <f t="shared" si="0"/>
        <v>0</v>
      </c>
      <c r="F44" s="41"/>
      <c r="G44" s="60">
        <f>IF($F44&lt;&gt;"",VLOOKUP(F44,Armees!$A$1:$B$283,2,FALSE),"")</f>
      </c>
      <c r="H44" s="43"/>
      <c r="I44" s="44"/>
      <c r="J44" s="53">
        <f t="shared" si="1"/>
      </c>
      <c r="K44" s="45">
        <f t="shared" si="2"/>
      </c>
      <c r="L44" s="45"/>
      <c r="M44" s="45">
        <f t="shared" si="3"/>
      </c>
      <c r="N44" s="41"/>
      <c r="O44" s="58">
        <f t="shared" si="17"/>
        <v>0</v>
      </c>
      <c r="P44" s="44"/>
      <c r="Q44" s="53">
        <f t="shared" si="4"/>
      </c>
      <c r="R44" s="14">
        <f t="shared" si="5"/>
      </c>
      <c r="S44" s="45"/>
      <c r="T44" s="45">
        <f t="shared" si="6"/>
      </c>
      <c r="U44" s="41"/>
      <c r="V44" s="58">
        <f t="shared" si="18"/>
        <v>0</v>
      </c>
      <c r="W44" s="44"/>
      <c r="X44" s="53">
        <f t="shared" si="7"/>
      </c>
      <c r="Y44" s="14">
        <f t="shared" si="8"/>
      </c>
      <c r="Z44" s="45"/>
      <c r="AA44" s="45">
        <f t="shared" si="9"/>
      </c>
      <c r="AB44" s="41"/>
      <c r="AC44" s="58">
        <f t="shared" si="19"/>
        <v>0</v>
      </c>
      <c r="AD44" s="44"/>
      <c r="AE44" s="53">
        <f t="shared" si="10"/>
      </c>
      <c r="AF44" s="14">
        <f t="shared" si="11"/>
      </c>
      <c r="AG44" s="45"/>
      <c r="AH44" s="45">
        <f t="shared" si="12"/>
      </c>
      <c r="AI44" s="41"/>
      <c r="AJ44" s="58">
        <f t="shared" si="20"/>
        <v>0</v>
      </c>
      <c r="AK44" s="44"/>
      <c r="AL44" s="53">
        <f t="shared" si="13"/>
      </c>
      <c r="AM44" s="14">
        <f t="shared" si="14"/>
      </c>
      <c r="AN44" s="45"/>
      <c r="AO44" s="14">
        <f t="shared" si="15"/>
      </c>
      <c r="AP44" s="41"/>
      <c r="AQ44" s="58">
        <f t="shared" si="21"/>
        <v>0</v>
      </c>
      <c r="AR44" s="7"/>
      <c r="AS44" s="66">
        <f t="shared" si="16"/>
        <v>0</v>
      </c>
      <c r="AT44" s="68"/>
      <c r="AU44" s="68"/>
    </row>
    <row r="45" spans="1:47" s="5" customFormat="1" ht="16.5">
      <c r="A45" s="41"/>
      <c r="B45" s="42"/>
      <c r="C45" s="42"/>
      <c r="D45" s="42"/>
      <c r="E45" s="61">
        <f t="shared" si="0"/>
        <v>0</v>
      </c>
      <c r="F45" s="41"/>
      <c r="G45" s="60">
        <f>IF($F45&lt;&gt;"",VLOOKUP(F45,Armees!$A$1:$B$283,2,FALSE),"")</f>
      </c>
      <c r="H45" s="43"/>
      <c r="I45" s="44"/>
      <c r="J45" s="53">
        <f t="shared" si="1"/>
      </c>
      <c r="K45" s="45">
        <f t="shared" si="2"/>
      </c>
      <c r="L45" s="45"/>
      <c r="M45" s="45">
        <f t="shared" si="3"/>
      </c>
      <c r="N45" s="41"/>
      <c r="O45" s="58">
        <f t="shared" si="17"/>
        <v>0</v>
      </c>
      <c r="P45" s="44"/>
      <c r="Q45" s="53">
        <f t="shared" si="4"/>
      </c>
      <c r="R45" s="14">
        <f t="shared" si="5"/>
      </c>
      <c r="S45" s="45"/>
      <c r="T45" s="45">
        <f t="shared" si="6"/>
      </c>
      <c r="U45" s="41"/>
      <c r="V45" s="58">
        <f t="shared" si="18"/>
        <v>0</v>
      </c>
      <c r="W45" s="44"/>
      <c r="X45" s="53">
        <f t="shared" si="7"/>
      </c>
      <c r="Y45" s="14">
        <f t="shared" si="8"/>
      </c>
      <c r="Z45" s="45"/>
      <c r="AA45" s="45">
        <f t="shared" si="9"/>
      </c>
      <c r="AB45" s="41"/>
      <c r="AC45" s="58">
        <f t="shared" si="19"/>
        <v>0</v>
      </c>
      <c r="AD45" s="44"/>
      <c r="AE45" s="53">
        <f t="shared" si="10"/>
      </c>
      <c r="AF45" s="14">
        <f t="shared" si="11"/>
      </c>
      <c r="AG45" s="45"/>
      <c r="AH45" s="45">
        <f t="shared" si="12"/>
      </c>
      <c r="AI45" s="41"/>
      <c r="AJ45" s="58">
        <f t="shared" si="20"/>
        <v>0</v>
      </c>
      <c r="AK45" s="44"/>
      <c r="AL45" s="53">
        <f t="shared" si="13"/>
      </c>
      <c r="AM45" s="14">
        <f t="shared" si="14"/>
      </c>
      <c r="AN45" s="45"/>
      <c r="AO45" s="14">
        <f t="shared" si="15"/>
      </c>
      <c r="AP45" s="41"/>
      <c r="AQ45" s="58">
        <f t="shared" si="21"/>
        <v>0</v>
      </c>
      <c r="AR45" s="7"/>
      <c r="AS45" s="66">
        <f t="shared" si="16"/>
        <v>0</v>
      </c>
      <c r="AT45" s="68"/>
      <c r="AU45" s="68"/>
    </row>
    <row r="46" spans="1:47" s="5" customFormat="1" ht="16.5">
      <c r="A46" s="41"/>
      <c r="B46" s="42"/>
      <c r="C46" s="42"/>
      <c r="D46" s="42"/>
      <c r="E46" s="61">
        <f t="shared" si="0"/>
        <v>0</v>
      </c>
      <c r="F46" s="41"/>
      <c r="G46" s="60">
        <f>IF($F46&lt;&gt;"",VLOOKUP(F46,Armees!$A$1:$B$283,2,FALSE),"")</f>
      </c>
      <c r="H46" s="43"/>
      <c r="I46" s="44"/>
      <c r="J46" s="53">
        <f t="shared" si="1"/>
      </c>
      <c r="K46" s="45">
        <f t="shared" si="2"/>
      </c>
      <c r="L46" s="45"/>
      <c r="M46" s="45">
        <f t="shared" si="3"/>
      </c>
      <c r="N46" s="41"/>
      <c r="O46" s="58">
        <f t="shared" si="17"/>
        <v>0</v>
      </c>
      <c r="P46" s="44"/>
      <c r="Q46" s="53">
        <f t="shared" si="4"/>
      </c>
      <c r="R46" s="14">
        <f t="shared" si="5"/>
      </c>
      <c r="S46" s="45"/>
      <c r="T46" s="45">
        <f t="shared" si="6"/>
      </c>
      <c r="U46" s="41"/>
      <c r="V46" s="58">
        <f t="shared" si="18"/>
        <v>0</v>
      </c>
      <c r="W46" s="44"/>
      <c r="X46" s="53">
        <f t="shared" si="7"/>
      </c>
      <c r="Y46" s="14">
        <f t="shared" si="8"/>
      </c>
      <c r="Z46" s="45"/>
      <c r="AA46" s="45">
        <f t="shared" si="9"/>
      </c>
      <c r="AB46" s="41"/>
      <c r="AC46" s="58">
        <f t="shared" si="19"/>
        <v>0</v>
      </c>
      <c r="AD46" s="44"/>
      <c r="AE46" s="53">
        <f t="shared" si="10"/>
      </c>
      <c r="AF46" s="14">
        <f t="shared" si="11"/>
      </c>
      <c r="AG46" s="45"/>
      <c r="AH46" s="45">
        <f t="shared" si="12"/>
      </c>
      <c r="AI46" s="41"/>
      <c r="AJ46" s="58">
        <f t="shared" si="20"/>
        <v>0</v>
      </c>
      <c r="AK46" s="44"/>
      <c r="AL46" s="53">
        <f t="shared" si="13"/>
      </c>
      <c r="AM46" s="14">
        <f t="shared" si="14"/>
      </c>
      <c r="AN46" s="45"/>
      <c r="AO46" s="14">
        <f t="shared" si="15"/>
      </c>
      <c r="AP46" s="41"/>
      <c r="AQ46" s="58">
        <f t="shared" si="21"/>
        <v>0</v>
      </c>
      <c r="AR46" s="7"/>
      <c r="AS46" s="66">
        <f t="shared" si="16"/>
        <v>0</v>
      </c>
      <c r="AT46" s="68"/>
      <c r="AU46" s="68"/>
    </row>
    <row r="47" spans="1:47" s="5" customFormat="1" ht="16.5">
      <c r="A47" s="41"/>
      <c r="B47" s="42"/>
      <c r="C47" s="42"/>
      <c r="D47" s="42"/>
      <c r="E47" s="61">
        <f t="shared" si="0"/>
        <v>0</v>
      </c>
      <c r="F47" s="41"/>
      <c r="G47" s="60">
        <f>IF($F47&lt;&gt;"",VLOOKUP(F47,Armees!$A$1:$B$283,2,FALSE),"")</f>
      </c>
      <c r="H47" s="43"/>
      <c r="I47" s="44"/>
      <c r="J47" s="53">
        <f t="shared" si="1"/>
      </c>
      <c r="K47" s="45">
        <f t="shared" si="2"/>
      </c>
      <c r="L47" s="45"/>
      <c r="M47" s="45">
        <f t="shared" si="3"/>
      </c>
      <c r="N47" s="41"/>
      <c r="O47" s="58">
        <f t="shared" si="17"/>
        <v>0</v>
      </c>
      <c r="P47" s="44"/>
      <c r="Q47" s="53">
        <f t="shared" si="4"/>
      </c>
      <c r="R47" s="14">
        <f t="shared" si="5"/>
      </c>
      <c r="S47" s="45"/>
      <c r="T47" s="45">
        <f t="shared" si="6"/>
      </c>
      <c r="U47" s="41"/>
      <c r="V47" s="58">
        <f t="shared" si="18"/>
        <v>0</v>
      </c>
      <c r="W47" s="44"/>
      <c r="X47" s="53">
        <f t="shared" si="7"/>
      </c>
      <c r="Y47" s="14">
        <f t="shared" si="8"/>
      </c>
      <c r="Z47" s="45"/>
      <c r="AA47" s="45">
        <f t="shared" si="9"/>
      </c>
      <c r="AB47" s="41"/>
      <c r="AC47" s="58">
        <f t="shared" si="19"/>
        <v>0</v>
      </c>
      <c r="AD47" s="44"/>
      <c r="AE47" s="53">
        <f t="shared" si="10"/>
      </c>
      <c r="AF47" s="14">
        <f t="shared" si="11"/>
      </c>
      <c r="AG47" s="45"/>
      <c r="AH47" s="45">
        <f t="shared" si="12"/>
      </c>
      <c r="AI47" s="41"/>
      <c r="AJ47" s="58">
        <f t="shared" si="20"/>
        <v>0</v>
      </c>
      <c r="AK47" s="44"/>
      <c r="AL47" s="53">
        <f t="shared" si="13"/>
      </c>
      <c r="AM47" s="14">
        <f t="shared" si="14"/>
      </c>
      <c r="AN47" s="45"/>
      <c r="AO47" s="14">
        <f t="shared" si="15"/>
      </c>
      <c r="AP47" s="41"/>
      <c r="AQ47" s="58">
        <f t="shared" si="21"/>
        <v>0</v>
      </c>
      <c r="AR47" s="7"/>
      <c r="AS47" s="66">
        <f t="shared" si="16"/>
        <v>0</v>
      </c>
      <c r="AT47" s="68"/>
      <c r="AU47" s="68"/>
    </row>
    <row r="48" spans="1:47" s="5" customFormat="1" ht="16.5">
      <c r="A48" s="41"/>
      <c r="B48" s="42"/>
      <c r="C48" s="42"/>
      <c r="D48" s="42"/>
      <c r="E48" s="61">
        <f t="shared" si="0"/>
        <v>0</v>
      </c>
      <c r="F48" s="41"/>
      <c r="G48" s="60">
        <f>IF($F48&lt;&gt;"",VLOOKUP(F48,Armees!$A$1:$B$283,2,FALSE),"")</f>
      </c>
      <c r="H48" s="43"/>
      <c r="I48" s="44"/>
      <c r="J48" s="53">
        <f t="shared" si="1"/>
      </c>
      <c r="K48" s="45">
        <f t="shared" si="2"/>
      </c>
      <c r="L48" s="45"/>
      <c r="M48" s="45">
        <f t="shared" si="3"/>
      </c>
      <c r="N48" s="41"/>
      <c r="O48" s="58">
        <f t="shared" si="17"/>
        <v>0</v>
      </c>
      <c r="P48" s="44"/>
      <c r="Q48" s="53">
        <f t="shared" si="4"/>
      </c>
      <c r="R48" s="14">
        <f t="shared" si="5"/>
      </c>
      <c r="S48" s="45"/>
      <c r="T48" s="45">
        <f t="shared" si="6"/>
      </c>
      <c r="U48" s="41"/>
      <c r="V48" s="58">
        <f t="shared" si="18"/>
        <v>0</v>
      </c>
      <c r="W48" s="44"/>
      <c r="X48" s="53">
        <f t="shared" si="7"/>
      </c>
      <c r="Y48" s="14">
        <f t="shared" si="8"/>
      </c>
      <c r="Z48" s="45"/>
      <c r="AA48" s="45">
        <f t="shared" si="9"/>
      </c>
      <c r="AB48" s="41"/>
      <c r="AC48" s="58">
        <f t="shared" si="19"/>
        <v>0</v>
      </c>
      <c r="AD48" s="44"/>
      <c r="AE48" s="53">
        <f t="shared" si="10"/>
      </c>
      <c r="AF48" s="14">
        <f t="shared" si="11"/>
      </c>
      <c r="AG48" s="45"/>
      <c r="AH48" s="45">
        <f t="shared" si="12"/>
      </c>
      <c r="AI48" s="41"/>
      <c r="AJ48" s="58">
        <f t="shared" si="20"/>
        <v>0</v>
      </c>
      <c r="AK48" s="44"/>
      <c r="AL48" s="53">
        <f t="shared" si="13"/>
      </c>
      <c r="AM48" s="14">
        <f t="shared" si="14"/>
      </c>
      <c r="AN48" s="45"/>
      <c r="AO48" s="14">
        <f t="shared" si="15"/>
      </c>
      <c r="AP48" s="41"/>
      <c r="AQ48" s="58">
        <f t="shared" si="21"/>
        <v>0</v>
      </c>
      <c r="AR48" s="7"/>
      <c r="AS48" s="66">
        <f t="shared" si="16"/>
        <v>0</v>
      </c>
      <c r="AT48" s="68"/>
      <c r="AU48" s="68"/>
    </row>
    <row r="49" spans="8:44" s="5" customFormat="1" ht="15.75">
      <c r="H49" s="7"/>
      <c r="I49" s="7"/>
      <c r="J49" s="48"/>
      <c r="K49" s="7"/>
      <c r="L49" s="7"/>
      <c r="M49" s="7"/>
      <c r="N49" s="7"/>
      <c r="O49" s="49"/>
      <c r="P49" s="7"/>
      <c r="Q49" s="48"/>
      <c r="R49" s="7"/>
      <c r="S49" s="7"/>
      <c r="T49" s="7"/>
      <c r="U49" s="7"/>
      <c r="V49" s="49"/>
      <c r="W49" s="7"/>
      <c r="X49" s="48"/>
      <c r="Y49" s="7"/>
      <c r="Z49" s="7"/>
      <c r="AA49" s="7"/>
      <c r="AB49" s="7"/>
      <c r="AC49" s="49"/>
      <c r="AD49" s="7"/>
      <c r="AE49" s="48"/>
      <c r="AF49" s="7"/>
      <c r="AG49" s="7"/>
      <c r="AH49" s="7"/>
      <c r="AI49" s="7"/>
      <c r="AJ49" s="49"/>
      <c r="AK49" s="7"/>
      <c r="AL49" s="48"/>
      <c r="AM49" s="7"/>
      <c r="AN49" s="7"/>
      <c r="AO49" s="7"/>
      <c r="AP49" s="7"/>
      <c r="AQ49" s="49"/>
      <c r="AR49" s="7"/>
    </row>
    <row r="50" spans="8:44" s="5" customFormat="1" ht="15.75">
      <c r="H50" s="7"/>
      <c r="I50" s="7"/>
      <c r="J50" s="48"/>
      <c r="K50" s="7"/>
      <c r="L50" s="7"/>
      <c r="M50" s="7"/>
      <c r="N50" s="7"/>
      <c r="O50" s="49"/>
      <c r="P50" s="7"/>
      <c r="Q50" s="48"/>
      <c r="R50" s="7"/>
      <c r="S50" s="7"/>
      <c r="T50" s="7"/>
      <c r="U50" s="7"/>
      <c r="V50" s="49"/>
      <c r="W50" s="7"/>
      <c r="X50" s="48"/>
      <c r="Y50" s="7"/>
      <c r="Z50" s="7"/>
      <c r="AA50" s="7"/>
      <c r="AB50" s="7"/>
      <c r="AC50" s="49"/>
      <c r="AD50" s="7"/>
      <c r="AE50" s="48"/>
      <c r="AF50" s="7"/>
      <c r="AG50" s="7"/>
      <c r="AH50" s="7"/>
      <c r="AI50" s="7"/>
      <c r="AJ50" s="49"/>
      <c r="AK50" s="7"/>
      <c r="AL50" s="48"/>
      <c r="AM50" s="7"/>
      <c r="AN50" s="7"/>
      <c r="AO50" s="7"/>
      <c r="AP50" s="7"/>
      <c r="AQ50" s="49"/>
      <c r="AR50" s="7"/>
    </row>
    <row r="51" spans="8:44" s="5" customFormat="1" ht="15.75">
      <c r="H51" s="7"/>
      <c r="I51" s="7"/>
      <c r="J51" s="48"/>
      <c r="K51" s="7"/>
      <c r="L51" s="7"/>
      <c r="M51" s="7"/>
      <c r="N51" s="7"/>
      <c r="O51" s="49"/>
      <c r="P51" s="7"/>
      <c r="Q51" s="48"/>
      <c r="R51" s="7"/>
      <c r="S51" s="7"/>
      <c r="T51" s="7"/>
      <c r="U51" s="7"/>
      <c r="V51" s="49"/>
      <c r="W51" s="7"/>
      <c r="X51" s="48"/>
      <c r="Y51" s="7"/>
      <c r="Z51" s="7"/>
      <c r="AA51" s="7"/>
      <c r="AB51" s="7"/>
      <c r="AC51" s="49"/>
      <c r="AD51" s="7"/>
      <c r="AE51" s="48"/>
      <c r="AF51" s="7"/>
      <c r="AG51" s="7"/>
      <c r="AH51" s="7"/>
      <c r="AI51" s="7"/>
      <c r="AJ51" s="49"/>
      <c r="AK51" s="7"/>
      <c r="AL51" s="48"/>
      <c r="AM51" s="7"/>
      <c r="AN51" s="7"/>
      <c r="AO51" s="7"/>
      <c r="AP51" s="7"/>
      <c r="AQ51" s="49"/>
      <c r="AR51" s="7"/>
    </row>
    <row r="52" spans="8:44" s="5" customFormat="1" ht="15.75">
      <c r="H52" s="7"/>
      <c r="I52" s="7"/>
      <c r="J52" s="48"/>
      <c r="K52" s="7"/>
      <c r="L52" s="7"/>
      <c r="M52" s="7"/>
      <c r="N52" s="7"/>
      <c r="O52" s="49"/>
      <c r="P52" s="7"/>
      <c r="Q52" s="48"/>
      <c r="R52" s="7"/>
      <c r="S52" s="7"/>
      <c r="T52" s="7"/>
      <c r="U52" s="7"/>
      <c r="V52" s="49"/>
      <c r="W52" s="7"/>
      <c r="X52" s="48"/>
      <c r="Y52" s="7"/>
      <c r="Z52" s="7"/>
      <c r="AA52" s="7"/>
      <c r="AB52" s="7"/>
      <c r="AC52" s="49"/>
      <c r="AD52" s="7"/>
      <c r="AE52" s="48"/>
      <c r="AF52" s="7"/>
      <c r="AG52" s="7"/>
      <c r="AH52" s="7"/>
      <c r="AI52" s="7"/>
      <c r="AJ52" s="49"/>
      <c r="AK52" s="7"/>
      <c r="AL52" s="48"/>
      <c r="AM52" s="7"/>
      <c r="AN52" s="7"/>
      <c r="AO52" s="7"/>
      <c r="AP52" s="7"/>
      <c r="AQ52" s="49"/>
      <c r="AR52" s="7"/>
    </row>
    <row r="53" spans="8:44" s="5" customFormat="1" ht="15.75">
      <c r="H53" s="7"/>
      <c r="I53" s="7"/>
      <c r="J53" s="48"/>
      <c r="K53" s="7"/>
      <c r="L53" s="7"/>
      <c r="M53" s="7"/>
      <c r="N53" s="7"/>
      <c r="O53" s="49"/>
      <c r="P53" s="7"/>
      <c r="Q53" s="48"/>
      <c r="R53" s="7"/>
      <c r="S53" s="7"/>
      <c r="T53" s="7"/>
      <c r="U53" s="7"/>
      <c r="V53" s="49"/>
      <c r="W53" s="7"/>
      <c r="X53" s="48"/>
      <c r="Y53" s="7"/>
      <c r="Z53" s="7"/>
      <c r="AA53" s="7"/>
      <c r="AB53" s="7"/>
      <c r="AC53" s="49"/>
      <c r="AD53" s="7"/>
      <c r="AE53" s="48"/>
      <c r="AF53" s="7"/>
      <c r="AG53" s="7"/>
      <c r="AH53" s="7"/>
      <c r="AI53" s="7"/>
      <c r="AJ53" s="49"/>
      <c r="AK53" s="7"/>
      <c r="AL53" s="48"/>
      <c r="AM53" s="7"/>
      <c r="AN53" s="7"/>
      <c r="AO53" s="7"/>
      <c r="AP53" s="7"/>
      <c r="AQ53" s="49"/>
      <c r="AR53" s="7"/>
    </row>
    <row r="98" ht="12.75">
      <c r="B98" t="s">
        <v>11</v>
      </c>
    </row>
    <row r="100" ht="12.75">
      <c r="B100" t="s">
        <v>14</v>
      </c>
    </row>
    <row r="101" spans="2:3" ht="12.75">
      <c r="B101" t="s">
        <v>13</v>
      </c>
      <c r="C101" t="s">
        <v>20</v>
      </c>
    </row>
    <row r="102" spans="2:3" ht="12.75">
      <c r="B102" t="s">
        <v>15</v>
      </c>
      <c r="C102" t="s">
        <v>21</v>
      </c>
    </row>
    <row r="103" spans="2:3" ht="12.75">
      <c r="B103" t="s">
        <v>16</v>
      </c>
      <c r="C103" t="s">
        <v>22</v>
      </c>
    </row>
    <row r="104" ht="12.75">
      <c r="B104" t="s">
        <v>17</v>
      </c>
    </row>
    <row r="105" ht="12.75">
      <c r="B105" t="s">
        <v>12</v>
      </c>
    </row>
    <row r="107" ht="12.75">
      <c r="B107" t="s">
        <v>294</v>
      </c>
    </row>
    <row r="108" ht="12.75">
      <c r="B108" t="s">
        <v>10</v>
      </c>
    </row>
    <row r="109" ht="12.75">
      <c r="B109" t="s">
        <v>293</v>
      </c>
    </row>
    <row r="110" ht="12.75">
      <c r="B110" t="s">
        <v>295</v>
      </c>
    </row>
    <row r="111" ht="12.75">
      <c r="B111" t="s">
        <v>296</v>
      </c>
    </row>
    <row r="112" ht="12.75">
      <c r="B112" t="s">
        <v>297</v>
      </c>
    </row>
    <row r="113" ht="12.75">
      <c r="B113" t="s">
        <v>299</v>
      </c>
    </row>
    <row r="114" ht="12.75">
      <c r="B114" t="s">
        <v>298</v>
      </c>
    </row>
    <row r="115" ht="12.75">
      <c r="B115" t="s">
        <v>300</v>
      </c>
    </row>
    <row r="116" ht="12.75">
      <c r="B116" t="s">
        <v>301</v>
      </c>
    </row>
  </sheetData>
  <sheetProtection sheet="1" objects="1" scenarios="1"/>
  <mergeCells count="5">
    <mergeCell ref="AS2:AU2"/>
    <mergeCell ref="E3:F3"/>
    <mergeCell ref="E4:F4"/>
    <mergeCell ref="B3:C3"/>
    <mergeCell ref="B4:C4"/>
  </mergeCells>
  <conditionalFormatting sqref="L8:L48 S8:S48">
    <cfRule type="expression" priority="1" dxfId="1" stopIfTrue="1">
      <formula>IF($M8="ERR",TRUE,FALSE)</formula>
    </cfRule>
  </conditionalFormatting>
  <conditionalFormatting sqref="X8:X48 J8:J48 Q8:Q48 AE8:AE48 AL8:AL48">
    <cfRule type="expression" priority="2" dxfId="1" stopIfTrue="1">
      <formula>IF(K8="ERR",TRUE,FALSE)</formula>
    </cfRule>
    <cfRule type="expression" priority="3" dxfId="9" stopIfTrue="1">
      <formula>IF(K8="CLUB",TRUE,FALSE)</formula>
    </cfRule>
    <cfRule type="expression" priority="4" dxfId="8" stopIfTrue="1">
      <formula>IF(K8="DUP",TRUE,FALSE)</formula>
    </cfRule>
  </conditionalFormatting>
  <conditionalFormatting sqref="W8:W48 I8:I48 AD8:AD48 P8:P48 AK8:AK48">
    <cfRule type="expression" priority="5" dxfId="1" stopIfTrue="1">
      <formula>IF(K8="ERR",TRUE,FALSE)</formula>
    </cfRule>
    <cfRule type="expression" priority="6" dxfId="9" stopIfTrue="1">
      <formula>IF(K8="CLUB",TRUE,FALSE)</formula>
    </cfRule>
    <cfRule type="expression" priority="7" dxfId="8" stopIfTrue="1">
      <formula>IF(K8="DUP",TRUE,FALSE)</formula>
    </cfRule>
  </conditionalFormatting>
  <conditionalFormatting sqref="AN8:AN48 Z8:Z48 AG8:AG48">
    <cfRule type="expression" priority="8" dxfId="1" stopIfTrue="1">
      <formula>IF(AA8="ERR",TRUE,FALSE)</formula>
    </cfRule>
  </conditionalFormatting>
  <conditionalFormatting sqref="N8:N48 U8:U48 AB8:AB48">
    <cfRule type="cellIs" priority="9" dxfId="1" operator="notBetween" stopIfTrue="1">
      <formula>0</formula>
      <formula>$H8</formula>
    </cfRule>
    <cfRule type="expression" priority="10" dxfId="1" stopIfTrue="1">
      <formula>IF(AND(N8="",OR(L8="Victoire",L8="Nul")),TRUE,FALSE)</formula>
    </cfRule>
  </conditionalFormatting>
  <conditionalFormatting sqref="AI8:AI48">
    <cfRule type="expression" priority="11" dxfId="1" stopIfTrue="1">
      <formula>IF(AND(AI8="",OR(AG8="Victoire",AG8="Nul")),TRUE,FALSE)</formula>
    </cfRule>
    <cfRule type="cellIs" priority="12" dxfId="1" operator="notBetween" stopIfTrue="1">
      <formula>0</formula>
      <formula>$H8</formula>
    </cfRule>
  </conditionalFormatting>
  <conditionalFormatting sqref="AP8:AP48">
    <cfRule type="expression" priority="13" dxfId="1" stopIfTrue="1">
      <formula>IF(AND(AP8="",OR(AN8="Victoire",AN8="Nul")),TRUE,FALSE)</formula>
    </cfRule>
    <cfRule type="cellIs" priority="14" dxfId="1" operator="notBetween" stopIfTrue="1">
      <formula>0</formula>
      <formula>"$H8"</formula>
    </cfRule>
  </conditionalFormatting>
  <conditionalFormatting sqref="E8:E48">
    <cfRule type="cellIs" priority="15" dxfId="0" operator="greaterThan" stopIfTrue="1">
      <formula>0</formula>
    </cfRule>
  </conditionalFormatting>
  <dataValidations count="5">
    <dataValidation type="list" allowBlank="1" showInputMessage="1" showErrorMessage="1" sqref="M4 AM4 AO4 AF4 AH4 Y4 AA4 R4 T4 K4 E4:F4">
      <formula1>$B$100:$B$105</formula1>
    </dataValidation>
    <dataValidation type="list" allowBlank="1" showInputMessage="1" showErrorMessage="1" sqref="AN8:AN48 AG8:AG48 S8:S48 L8:L48 Z8:Z48">
      <formula1>$C$100:$C$103</formula1>
    </dataValidation>
    <dataValidation type="list" allowBlank="1" showInputMessage="1" showErrorMessage="1" sqref="B4:C4">
      <formula1>$B$107:$B$116</formula1>
    </dataValidation>
    <dataValidation type="whole" allowBlank="1" showInputMessage="1" showErrorMessage="1" sqref="H3">
      <formula1>8</formula1>
      <formula2>40</formula2>
    </dataValidation>
    <dataValidation type="whole" allowBlank="1" showInputMessage="1" showErrorMessage="1" sqref="H4">
      <formula1>3</formula1>
      <formula2>5</formula2>
    </dataValidation>
  </dataValidations>
  <printOptions/>
  <pageMargins left="0.3937007874015748" right="0.3937007874015748" top="0.3937007874015748" bottom="0.3937007874015748"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4"/>
  <dimension ref="A1:A48"/>
  <sheetViews>
    <sheetView zoomScalePageLayoutView="0" workbookViewId="0" topLeftCell="A1">
      <selection activeCell="A33" sqref="A33"/>
    </sheetView>
  </sheetViews>
  <sheetFormatPr defaultColWidth="11.00390625" defaultRowHeight="12.75"/>
  <cols>
    <col min="1" max="1" width="121.50390625" style="0" customWidth="1"/>
  </cols>
  <sheetData>
    <row r="1" ht="18.75">
      <c r="A1" s="17" t="s">
        <v>291</v>
      </c>
    </row>
    <row r="2" ht="18.75">
      <c r="A2" s="17" t="s">
        <v>312</v>
      </c>
    </row>
    <row r="3" ht="13.5">
      <c r="A3" s="15"/>
    </row>
    <row r="4" ht="15.75">
      <c r="A4" s="5" t="s">
        <v>313</v>
      </c>
    </row>
    <row r="5" ht="47.25">
      <c r="A5" s="18" t="s">
        <v>314</v>
      </c>
    </row>
    <row r="6" ht="16.5">
      <c r="A6" s="6"/>
    </row>
    <row r="7" ht="16.5">
      <c r="A7" s="6" t="s">
        <v>292</v>
      </c>
    </row>
    <row r="8" ht="32.25">
      <c r="A8" s="63" t="s">
        <v>315</v>
      </c>
    </row>
    <row r="9" ht="63.75">
      <c r="A9" s="63" t="s">
        <v>316</v>
      </c>
    </row>
    <row r="10" ht="81.75" customHeight="1">
      <c r="A10" s="63" t="s">
        <v>317</v>
      </c>
    </row>
    <row r="11" ht="63.75">
      <c r="A11" s="63" t="s">
        <v>318</v>
      </c>
    </row>
    <row r="12" ht="63.75">
      <c r="A12" s="63" t="s">
        <v>324</v>
      </c>
    </row>
    <row r="13" ht="79.5">
      <c r="A13" s="63" t="s">
        <v>351</v>
      </c>
    </row>
    <row r="14" ht="32.25">
      <c r="A14" s="63" t="s">
        <v>325</v>
      </c>
    </row>
    <row r="15" ht="15.75">
      <c r="A15" s="18"/>
    </row>
    <row r="16" ht="15.75">
      <c r="A16" s="18"/>
    </row>
    <row r="17" ht="15.75">
      <c r="A17" s="18"/>
    </row>
    <row r="18" ht="15.75">
      <c r="A18" s="18"/>
    </row>
    <row r="19" ht="15.75">
      <c r="A19" s="18"/>
    </row>
    <row r="20" ht="16.5">
      <c r="A20" s="63" t="s">
        <v>326</v>
      </c>
    </row>
    <row r="21" ht="15.75">
      <c r="A21" s="18" t="s">
        <v>327</v>
      </c>
    </row>
    <row r="22" ht="15.75">
      <c r="A22" s="18" t="s">
        <v>328</v>
      </c>
    </row>
    <row r="23" ht="15.75">
      <c r="A23" s="18" t="s">
        <v>329</v>
      </c>
    </row>
    <row r="24" ht="15.75">
      <c r="A24" s="18" t="s">
        <v>348</v>
      </c>
    </row>
    <row r="25" ht="15.75">
      <c r="A25" s="18" t="s">
        <v>349</v>
      </c>
    </row>
    <row r="26" ht="15.75">
      <c r="A26" s="18" t="s">
        <v>352</v>
      </c>
    </row>
    <row r="27" ht="15.75">
      <c r="A27" s="18"/>
    </row>
    <row r="28" ht="15.75">
      <c r="A28" s="18"/>
    </row>
    <row r="29" ht="15.75">
      <c r="A29" s="18"/>
    </row>
    <row r="30" ht="15.75">
      <c r="A30" s="18"/>
    </row>
    <row r="31" ht="15.75">
      <c r="A31" s="18"/>
    </row>
    <row r="32" ht="15.75">
      <c r="A32" s="18"/>
    </row>
    <row r="33" ht="15.75">
      <c r="A33" s="18"/>
    </row>
    <row r="34" ht="15.75">
      <c r="A34" s="18"/>
    </row>
    <row r="35" ht="15.75">
      <c r="A35" s="18"/>
    </row>
    <row r="36" ht="15.75">
      <c r="A36" s="18"/>
    </row>
    <row r="37" ht="15.75">
      <c r="A37" s="18"/>
    </row>
    <row r="38" ht="15.75">
      <c r="A38" s="18"/>
    </row>
    <row r="39" ht="15">
      <c r="A39" s="19"/>
    </row>
    <row r="40" ht="15">
      <c r="A40" s="19"/>
    </row>
    <row r="41" ht="15">
      <c r="A41" s="19"/>
    </row>
    <row r="42" ht="15">
      <c r="A42" s="19"/>
    </row>
    <row r="43" ht="15">
      <c r="A43" s="19"/>
    </row>
    <row r="44" ht="15">
      <c r="A44" s="16"/>
    </row>
    <row r="45" ht="15">
      <c r="A45" s="16"/>
    </row>
    <row r="46" ht="15">
      <c r="A46" s="16"/>
    </row>
    <row r="47" ht="15">
      <c r="A47" s="16"/>
    </row>
    <row r="48" ht="15">
      <c r="A48" s="16"/>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dimension ref="B2:B3"/>
  <sheetViews>
    <sheetView zoomScalePageLayoutView="0" workbookViewId="0" topLeftCell="A1">
      <selection activeCell="D34" sqref="D34"/>
    </sheetView>
  </sheetViews>
  <sheetFormatPr defaultColWidth="11.00390625" defaultRowHeight="12.75"/>
  <cols>
    <col min="1" max="1" width="9.625" style="1" customWidth="1"/>
    <col min="2" max="2" width="15.00390625" style="0" customWidth="1"/>
    <col min="3" max="3" width="11.00390625" style="1" customWidth="1"/>
    <col min="4" max="4" width="16.375" style="0" customWidth="1"/>
  </cols>
  <sheetData>
    <row r="2" ht="12.75">
      <c r="B2" s="37" t="s">
        <v>347</v>
      </c>
    </row>
    <row r="3" ht="12.75">
      <c r="B3" s="37"/>
    </row>
  </sheetData>
  <sheetProtection formatCells="0" sort="0"/>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A1:D283"/>
  <sheetViews>
    <sheetView zoomScalePageLayoutView="0" workbookViewId="0" topLeftCell="A1">
      <selection activeCell="E6" sqref="E6"/>
    </sheetView>
  </sheetViews>
  <sheetFormatPr defaultColWidth="11.00390625" defaultRowHeight="12.75"/>
  <cols>
    <col min="2" max="2" width="29.375" style="0" customWidth="1"/>
    <col min="3" max="3" width="11.00390625" style="2" customWidth="1"/>
  </cols>
  <sheetData>
    <row r="1" spans="1:4" ht="12.75">
      <c r="A1">
        <v>1</v>
      </c>
      <c r="B1" t="s">
        <v>24</v>
      </c>
      <c r="C1" s="10"/>
      <c r="D1" s="11"/>
    </row>
    <row r="2" spans="1:4" ht="12.75">
      <c r="A2">
        <v>2</v>
      </c>
      <c r="B2" t="s">
        <v>25</v>
      </c>
      <c r="C2" s="10"/>
      <c r="D2" s="11"/>
    </row>
    <row r="3" spans="1:4" ht="12.75">
      <c r="A3">
        <v>3</v>
      </c>
      <c r="B3" t="s">
        <v>26</v>
      </c>
      <c r="C3" s="10"/>
      <c r="D3" s="11"/>
    </row>
    <row r="4" spans="1:4" ht="12.75">
      <c r="A4">
        <v>4</v>
      </c>
      <c r="B4" t="s">
        <v>27</v>
      </c>
      <c r="C4" s="10"/>
      <c r="D4" s="11"/>
    </row>
    <row r="5" spans="1:4" ht="12.75">
      <c r="A5">
        <v>5</v>
      </c>
      <c r="B5" t="s">
        <v>28</v>
      </c>
      <c r="C5" s="10"/>
      <c r="D5" s="11"/>
    </row>
    <row r="6" spans="1:4" ht="12.75">
      <c r="A6">
        <v>6</v>
      </c>
      <c r="B6" t="s">
        <v>29</v>
      </c>
      <c r="C6" s="10"/>
      <c r="D6" s="11"/>
    </row>
    <row r="7" spans="1:4" ht="12.75">
      <c r="A7">
        <v>7</v>
      </c>
      <c r="B7" t="s">
        <v>30</v>
      </c>
      <c r="C7" s="10"/>
      <c r="D7" s="11"/>
    </row>
    <row r="8" spans="1:4" ht="12.75">
      <c r="A8">
        <v>8</v>
      </c>
      <c r="B8" t="s">
        <v>31</v>
      </c>
      <c r="C8" s="10"/>
      <c r="D8" s="11"/>
    </row>
    <row r="9" spans="1:4" ht="12.75">
      <c r="A9">
        <v>9</v>
      </c>
      <c r="B9" t="s">
        <v>32</v>
      </c>
      <c r="C9" s="10"/>
      <c r="D9" s="11"/>
    </row>
    <row r="10" spans="1:4" ht="12.75">
      <c r="A10">
        <v>10</v>
      </c>
      <c r="B10" t="s">
        <v>33</v>
      </c>
      <c r="C10" s="10"/>
      <c r="D10" s="11"/>
    </row>
    <row r="11" spans="1:4" ht="12.75">
      <c r="A11">
        <v>11</v>
      </c>
      <c r="B11" t="s">
        <v>34</v>
      </c>
      <c r="C11" s="10"/>
      <c r="D11" s="11"/>
    </row>
    <row r="12" spans="1:4" ht="12.75">
      <c r="A12">
        <v>12</v>
      </c>
      <c r="B12" t="s">
        <v>35</v>
      </c>
      <c r="C12" s="10"/>
      <c r="D12" s="11"/>
    </row>
    <row r="13" spans="1:4" ht="12.75">
      <c r="A13">
        <v>13</v>
      </c>
      <c r="B13" t="s">
        <v>36</v>
      </c>
      <c r="C13" s="10"/>
      <c r="D13" s="11"/>
    </row>
    <row r="14" spans="1:4" ht="12.75">
      <c r="A14">
        <v>14</v>
      </c>
      <c r="B14" t="s">
        <v>37</v>
      </c>
      <c r="C14" s="10"/>
      <c r="D14" s="11"/>
    </row>
    <row r="15" spans="1:4" ht="12.75">
      <c r="A15">
        <v>15</v>
      </c>
      <c r="B15" t="s">
        <v>38</v>
      </c>
      <c r="C15" s="10"/>
      <c r="D15" s="11"/>
    </row>
    <row r="16" spans="1:4" ht="12.75">
      <c r="A16">
        <v>16</v>
      </c>
      <c r="B16" t="s">
        <v>39</v>
      </c>
      <c r="C16" s="10"/>
      <c r="D16" s="11"/>
    </row>
    <row r="17" spans="1:4" ht="12.75">
      <c r="A17">
        <v>17</v>
      </c>
      <c r="B17" t="s">
        <v>40</v>
      </c>
      <c r="C17" s="10"/>
      <c r="D17" s="11"/>
    </row>
    <row r="18" spans="1:4" ht="12.75">
      <c r="A18">
        <v>18</v>
      </c>
      <c r="B18" t="s">
        <v>41</v>
      </c>
      <c r="C18" s="10"/>
      <c r="D18" s="11"/>
    </row>
    <row r="19" spans="1:4" ht="12.75">
      <c r="A19">
        <v>19</v>
      </c>
      <c r="B19" t="s">
        <v>42</v>
      </c>
      <c r="C19" s="10"/>
      <c r="D19" s="11"/>
    </row>
    <row r="20" spans="1:4" ht="12.75">
      <c r="A20">
        <v>20</v>
      </c>
      <c r="B20" t="s">
        <v>43</v>
      </c>
      <c r="C20" s="10"/>
      <c r="D20" s="11"/>
    </row>
    <row r="21" spans="1:4" ht="12.75">
      <c r="A21">
        <v>21</v>
      </c>
      <c r="B21" t="s">
        <v>44</v>
      </c>
      <c r="C21" s="10"/>
      <c r="D21" s="11"/>
    </row>
    <row r="22" spans="1:4" ht="12.75">
      <c r="A22">
        <v>22</v>
      </c>
      <c r="B22" t="s">
        <v>45</v>
      </c>
      <c r="C22" s="10"/>
      <c r="D22" s="11"/>
    </row>
    <row r="23" spans="1:4" ht="12.75">
      <c r="A23">
        <v>23</v>
      </c>
      <c r="B23" t="s">
        <v>46</v>
      </c>
      <c r="C23" s="10"/>
      <c r="D23" s="11"/>
    </row>
    <row r="24" spans="1:4" ht="12.75">
      <c r="A24">
        <v>24</v>
      </c>
      <c r="B24" t="s">
        <v>47</v>
      </c>
      <c r="C24" s="10"/>
      <c r="D24" s="11"/>
    </row>
    <row r="25" spans="1:4" ht="12.75">
      <c r="A25">
        <v>25</v>
      </c>
      <c r="B25" t="s">
        <v>48</v>
      </c>
      <c r="C25" s="10"/>
      <c r="D25" s="11"/>
    </row>
    <row r="26" spans="1:4" ht="12.75">
      <c r="A26">
        <v>26</v>
      </c>
      <c r="B26" t="s">
        <v>49</v>
      </c>
      <c r="C26" s="10"/>
      <c r="D26" s="11"/>
    </row>
    <row r="27" spans="1:4" ht="12.75">
      <c r="A27">
        <v>27</v>
      </c>
      <c r="B27" t="s">
        <v>50</v>
      </c>
      <c r="C27" s="10"/>
      <c r="D27" s="11"/>
    </row>
    <row r="28" spans="1:4" ht="12.75">
      <c r="A28">
        <v>28</v>
      </c>
      <c r="B28" t="s">
        <v>51</v>
      </c>
      <c r="C28" s="10"/>
      <c r="D28" s="11"/>
    </row>
    <row r="29" spans="1:4" ht="12.75">
      <c r="A29">
        <v>29</v>
      </c>
      <c r="B29" t="s">
        <v>52</v>
      </c>
      <c r="C29" s="10"/>
      <c r="D29" s="11"/>
    </row>
    <row r="30" spans="1:4" ht="12.75">
      <c r="A30">
        <v>30</v>
      </c>
      <c r="B30" t="s">
        <v>53</v>
      </c>
      <c r="C30" s="10"/>
      <c r="D30" s="11"/>
    </row>
    <row r="31" spans="1:4" ht="12.75">
      <c r="A31">
        <v>31</v>
      </c>
      <c r="B31" t="s">
        <v>54</v>
      </c>
      <c r="C31" s="10"/>
      <c r="D31" s="11"/>
    </row>
    <row r="32" spans="1:4" ht="12.75">
      <c r="A32">
        <v>32</v>
      </c>
      <c r="B32" t="s">
        <v>55</v>
      </c>
      <c r="C32" s="10"/>
      <c r="D32" s="11"/>
    </row>
    <row r="33" spans="1:4" ht="12.75">
      <c r="A33">
        <v>33</v>
      </c>
      <c r="B33" t="s">
        <v>56</v>
      </c>
      <c r="C33" s="10"/>
      <c r="D33" s="11"/>
    </row>
    <row r="34" spans="1:4" ht="12.75">
      <c r="A34">
        <v>34</v>
      </c>
      <c r="B34" t="s">
        <v>57</v>
      </c>
      <c r="C34" s="10"/>
      <c r="D34" s="11"/>
    </row>
    <row r="35" spans="1:4" ht="12.75">
      <c r="A35">
        <v>35</v>
      </c>
      <c r="B35" t="s">
        <v>58</v>
      </c>
      <c r="C35" s="10"/>
      <c r="D35" s="11"/>
    </row>
    <row r="36" spans="1:4" ht="12.75">
      <c r="A36">
        <v>36</v>
      </c>
      <c r="B36" t="s">
        <v>59</v>
      </c>
      <c r="C36" s="10"/>
      <c r="D36" s="11"/>
    </row>
    <row r="37" spans="1:4" ht="12.75">
      <c r="A37">
        <v>37</v>
      </c>
      <c r="B37" t="s">
        <v>60</v>
      </c>
      <c r="C37" s="10"/>
      <c r="D37" s="11"/>
    </row>
    <row r="38" spans="1:4" ht="12.75">
      <c r="A38">
        <v>38</v>
      </c>
      <c r="B38" t="s">
        <v>61</v>
      </c>
      <c r="C38" s="10"/>
      <c r="D38" s="11"/>
    </row>
    <row r="39" spans="1:4" ht="12.75">
      <c r="A39">
        <v>39</v>
      </c>
      <c r="B39" t="s">
        <v>62</v>
      </c>
      <c r="C39" s="10"/>
      <c r="D39" s="11"/>
    </row>
    <row r="40" spans="1:4" ht="12.75">
      <c r="A40">
        <v>40</v>
      </c>
      <c r="B40" t="s">
        <v>63</v>
      </c>
      <c r="C40" s="10"/>
      <c r="D40" s="11"/>
    </row>
    <row r="41" spans="1:4" ht="12.75">
      <c r="A41">
        <v>41</v>
      </c>
      <c r="B41" t="s">
        <v>64</v>
      </c>
      <c r="C41" s="10"/>
      <c r="D41" s="11"/>
    </row>
    <row r="42" spans="1:4" ht="12.75">
      <c r="A42">
        <v>42</v>
      </c>
      <c r="B42" t="s">
        <v>65</v>
      </c>
      <c r="C42" s="10"/>
      <c r="D42" s="11"/>
    </row>
    <row r="43" spans="1:4" ht="12.75">
      <c r="A43">
        <v>43</v>
      </c>
      <c r="B43" t="s">
        <v>66</v>
      </c>
      <c r="C43" s="10"/>
      <c r="D43" s="11"/>
    </row>
    <row r="44" spans="1:4" ht="12.75">
      <c r="A44">
        <v>44</v>
      </c>
      <c r="B44" t="s">
        <v>67</v>
      </c>
      <c r="C44" s="10"/>
      <c r="D44" s="11"/>
    </row>
    <row r="45" spans="1:4" ht="12.75">
      <c r="A45">
        <v>45</v>
      </c>
      <c r="B45" t="s">
        <v>68</v>
      </c>
      <c r="C45" s="10"/>
      <c r="D45" s="11"/>
    </row>
    <row r="46" spans="1:4" ht="12.75">
      <c r="A46">
        <v>46</v>
      </c>
      <c r="B46" t="s">
        <v>69</v>
      </c>
      <c r="C46" s="10"/>
      <c r="D46" s="11"/>
    </row>
    <row r="47" spans="1:4" ht="12.75">
      <c r="A47">
        <v>47</v>
      </c>
      <c r="B47" t="s">
        <v>70</v>
      </c>
      <c r="C47" s="10"/>
      <c r="D47" s="11"/>
    </row>
    <row r="48" spans="1:4" ht="12.75">
      <c r="A48">
        <v>48</v>
      </c>
      <c r="B48" t="s">
        <v>71</v>
      </c>
      <c r="C48" s="10"/>
      <c r="D48" s="11"/>
    </row>
    <row r="49" spans="1:4" ht="12.75">
      <c r="A49">
        <v>49</v>
      </c>
      <c r="B49" t="s">
        <v>72</v>
      </c>
      <c r="C49" s="10"/>
      <c r="D49" s="11"/>
    </row>
    <row r="50" spans="1:4" ht="12.75">
      <c r="A50">
        <v>50</v>
      </c>
      <c r="B50" t="s">
        <v>73</v>
      </c>
      <c r="C50" s="10"/>
      <c r="D50" s="11"/>
    </row>
    <row r="51" spans="1:4" ht="12.75">
      <c r="A51">
        <v>51</v>
      </c>
      <c r="B51" t="s">
        <v>74</v>
      </c>
      <c r="C51" s="10"/>
      <c r="D51" s="11"/>
    </row>
    <row r="52" spans="1:4" ht="12.75">
      <c r="A52">
        <v>52</v>
      </c>
      <c r="B52" t="s">
        <v>75</v>
      </c>
      <c r="C52" s="10"/>
      <c r="D52" s="11"/>
    </row>
    <row r="53" spans="1:4" ht="12.75">
      <c r="A53">
        <v>53</v>
      </c>
      <c r="B53" t="s">
        <v>76</v>
      </c>
      <c r="C53" s="10"/>
      <c r="D53" s="11"/>
    </row>
    <row r="54" spans="1:4" ht="12.75">
      <c r="A54">
        <v>54</v>
      </c>
      <c r="B54" t="s">
        <v>77</v>
      </c>
      <c r="C54" s="10"/>
      <c r="D54" s="11"/>
    </row>
    <row r="55" spans="1:4" ht="12.75">
      <c r="A55">
        <v>55</v>
      </c>
      <c r="B55" t="s">
        <v>78</v>
      </c>
      <c r="C55" s="10"/>
      <c r="D55" s="11"/>
    </row>
    <row r="56" spans="1:4" ht="12.75">
      <c r="A56">
        <v>56</v>
      </c>
      <c r="B56" t="s">
        <v>79</v>
      </c>
      <c r="C56" s="10"/>
      <c r="D56" s="11"/>
    </row>
    <row r="57" spans="1:4" ht="12.75">
      <c r="A57">
        <v>57</v>
      </c>
      <c r="B57" t="s">
        <v>80</v>
      </c>
      <c r="C57" s="10"/>
      <c r="D57" s="11"/>
    </row>
    <row r="58" spans="1:4" ht="12.75">
      <c r="A58">
        <v>58</v>
      </c>
      <c r="B58" t="s">
        <v>81</v>
      </c>
      <c r="C58" s="10"/>
      <c r="D58" s="11"/>
    </row>
    <row r="59" spans="1:4" ht="12.75">
      <c r="A59">
        <v>59</v>
      </c>
      <c r="B59" t="s">
        <v>82</v>
      </c>
      <c r="C59" s="10"/>
      <c r="D59" s="11"/>
    </row>
    <row r="60" spans="1:4" ht="12.75">
      <c r="A60">
        <v>60</v>
      </c>
      <c r="B60" t="s">
        <v>83</v>
      </c>
      <c r="C60" s="10"/>
      <c r="D60" s="11"/>
    </row>
    <row r="61" spans="1:4" ht="12.75">
      <c r="A61">
        <v>61</v>
      </c>
      <c r="B61" t="s">
        <v>84</v>
      </c>
      <c r="C61" s="10"/>
      <c r="D61" s="11"/>
    </row>
    <row r="62" spans="1:4" ht="12.75">
      <c r="A62">
        <v>62</v>
      </c>
      <c r="B62" t="s">
        <v>85</v>
      </c>
      <c r="C62" s="10"/>
      <c r="D62" s="11"/>
    </row>
    <row r="63" spans="1:4" ht="12.75">
      <c r="A63">
        <v>63</v>
      </c>
      <c r="B63" t="s">
        <v>86</v>
      </c>
      <c r="C63" s="10"/>
      <c r="D63" s="11"/>
    </row>
    <row r="64" spans="1:4" ht="12.75">
      <c r="A64">
        <v>64</v>
      </c>
      <c r="B64" t="s">
        <v>87</v>
      </c>
      <c r="C64" s="10"/>
      <c r="D64" s="11"/>
    </row>
    <row r="65" spans="1:4" ht="12.75">
      <c r="A65">
        <v>65</v>
      </c>
      <c r="B65" t="s">
        <v>88</v>
      </c>
      <c r="C65" s="10"/>
      <c r="D65" s="11"/>
    </row>
    <row r="66" spans="1:4" ht="12.75">
      <c r="A66">
        <v>66</v>
      </c>
      <c r="B66" t="s">
        <v>89</v>
      </c>
      <c r="C66" s="10"/>
      <c r="D66" s="11"/>
    </row>
    <row r="67" spans="1:4" ht="12.75">
      <c r="A67">
        <v>67</v>
      </c>
      <c r="B67" t="s">
        <v>90</v>
      </c>
      <c r="C67" s="10"/>
      <c r="D67" s="11"/>
    </row>
    <row r="68" spans="1:4" ht="12.75">
      <c r="A68">
        <v>68</v>
      </c>
      <c r="B68" t="s">
        <v>91</v>
      </c>
      <c r="C68" s="10"/>
      <c r="D68" s="11"/>
    </row>
    <row r="69" spans="1:4" ht="12.75">
      <c r="A69">
        <v>69</v>
      </c>
      <c r="B69" t="s">
        <v>92</v>
      </c>
      <c r="C69" s="10"/>
      <c r="D69" s="11"/>
    </row>
    <row r="70" spans="1:4" ht="12.75">
      <c r="A70">
        <v>70</v>
      </c>
      <c r="B70" t="s">
        <v>93</v>
      </c>
      <c r="C70" s="10"/>
      <c r="D70" s="11"/>
    </row>
    <row r="71" spans="1:4" ht="12.75">
      <c r="A71">
        <v>71</v>
      </c>
      <c r="B71" t="s">
        <v>94</v>
      </c>
      <c r="C71" s="10"/>
      <c r="D71" s="11"/>
    </row>
    <row r="72" spans="1:4" ht="12.75">
      <c r="A72">
        <v>72</v>
      </c>
      <c r="B72" t="s">
        <v>95</v>
      </c>
      <c r="C72" s="10"/>
      <c r="D72" s="11"/>
    </row>
    <row r="73" spans="1:4" ht="12.75">
      <c r="A73">
        <v>73</v>
      </c>
      <c r="B73" t="s">
        <v>96</v>
      </c>
      <c r="C73" s="10"/>
      <c r="D73" s="11"/>
    </row>
    <row r="74" spans="1:4" ht="12.75">
      <c r="A74">
        <v>74</v>
      </c>
      <c r="B74" t="s">
        <v>97</v>
      </c>
      <c r="C74" s="10"/>
      <c r="D74" s="11"/>
    </row>
    <row r="75" spans="1:4" ht="12.75">
      <c r="A75">
        <v>75</v>
      </c>
      <c r="B75" t="s">
        <v>98</v>
      </c>
      <c r="C75" s="10"/>
      <c r="D75" s="11"/>
    </row>
    <row r="76" spans="1:4" ht="12.75">
      <c r="A76">
        <v>76</v>
      </c>
      <c r="B76" t="s">
        <v>99</v>
      </c>
      <c r="C76" s="10"/>
      <c r="D76" s="11"/>
    </row>
    <row r="77" spans="1:4" ht="12.75">
      <c r="A77">
        <v>77</v>
      </c>
      <c r="B77" t="s">
        <v>100</v>
      </c>
      <c r="C77" s="10"/>
      <c r="D77" s="11"/>
    </row>
    <row r="78" spans="1:4" ht="12.75">
      <c r="A78">
        <v>78</v>
      </c>
      <c r="B78" t="s">
        <v>101</v>
      </c>
      <c r="C78" s="10"/>
      <c r="D78" s="11"/>
    </row>
    <row r="79" spans="1:4" ht="12.75">
      <c r="A79">
        <v>79</v>
      </c>
      <c r="B79" t="s">
        <v>102</v>
      </c>
      <c r="C79" s="10"/>
      <c r="D79" s="11"/>
    </row>
    <row r="80" spans="1:4" ht="12.75">
      <c r="A80">
        <v>80</v>
      </c>
      <c r="B80" t="s">
        <v>103</v>
      </c>
      <c r="C80" s="10"/>
      <c r="D80" s="11"/>
    </row>
    <row r="81" spans="1:4" ht="12.75">
      <c r="A81">
        <v>81</v>
      </c>
      <c r="B81" t="s">
        <v>104</v>
      </c>
      <c r="C81" s="10"/>
      <c r="D81" s="11"/>
    </row>
    <row r="82" spans="1:4" ht="12.75">
      <c r="A82">
        <v>82</v>
      </c>
      <c r="B82" t="s">
        <v>105</v>
      </c>
      <c r="C82" s="10"/>
      <c r="D82" s="11"/>
    </row>
    <row r="83" spans="1:4" ht="12.75">
      <c r="A83">
        <v>83</v>
      </c>
      <c r="B83" t="s">
        <v>106</v>
      </c>
      <c r="C83" s="10"/>
      <c r="D83" s="11"/>
    </row>
    <row r="84" spans="1:4" ht="12.75">
      <c r="A84">
        <v>84</v>
      </c>
      <c r="B84" t="s">
        <v>107</v>
      </c>
      <c r="C84" s="10"/>
      <c r="D84" s="11"/>
    </row>
    <row r="85" spans="1:4" ht="12.75">
      <c r="A85">
        <v>85</v>
      </c>
      <c r="B85" t="s">
        <v>108</v>
      </c>
      <c r="C85" s="10"/>
      <c r="D85" s="11"/>
    </row>
    <row r="86" spans="1:4" ht="12.75">
      <c r="A86">
        <v>86</v>
      </c>
      <c r="B86" t="s">
        <v>109</v>
      </c>
      <c r="C86" s="10"/>
      <c r="D86" s="11"/>
    </row>
    <row r="87" spans="1:4" ht="12.75">
      <c r="A87">
        <v>87</v>
      </c>
      <c r="B87" t="s">
        <v>110</v>
      </c>
      <c r="C87" s="10"/>
      <c r="D87" s="11"/>
    </row>
    <row r="88" spans="1:4" ht="12.75">
      <c r="A88">
        <v>88</v>
      </c>
      <c r="B88" t="s">
        <v>111</v>
      </c>
      <c r="C88" s="10"/>
      <c r="D88" s="11"/>
    </row>
    <row r="89" spans="1:4" ht="12.75">
      <c r="A89">
        <v>89</v>
      </c>
      <c r="B89" t="s">
        <v>112</v>
      </c>
      <c r="C89" s="10"/>
      <c r="D89" s="11"/>
    </row>
    <row r="90" spans="1:4" ht="12.75">
      <c r="A90">
        <v>90</v>
      </c>
      <c r="B90" t="s">
        <v>113</v>
      </c>
      <c r="C90" s="10"/>
      <c r="D90" s="11"/>
    </row>
    <row r="91" spans="1:4" ht="12.75">
      <c r="A91">
        <v>91</v>
      </c>
      <c r="B91" t="s">
        <v>114</v>
      </c>
      <c r="C91" s="10"/>
      <c r="D91" s="11"/>
    </row>
    <row r="92" spans="1:4" ht="12.75">
      <c r="A92">
        <v>92</v>
      </c>
      <c r="B92" t="s">
        <v>115</v>
      </c>
      <c r="C92" s="10"/>
      <c r="D92" s="11"/>
    </row>
    <row r="93" spans="1:4" ht="12.75">
      <c r="A93">
        <v>93</v>
      </c>
      <c r="B93" t="s">
        <v>116</v>
      </c>
      <c r="C93" s="10"/>
      <c r="D93" s="11"/>
    </row>
    <row r="94" spans="1:4" ht="12.75">
      <c r="A94">
        <v>94</v>
      </c>
      <c r="B94" t="s">
        <v>117</v>
      </c>
      <c r="C94" s="10"/>
      <c r="D94" s="11"/>
    </row>
    <row r="95" spans="1:4" ht="12.75">
      <c r="A95">
        <v>95</v>
      </c>
      <c r="B95" t="s">
        <v>118</v>
      </c>
      <c r="C95" s="10"/>
      <c r="D95" s="11"/>
    </row>
    <row r="96" spans="1:4" ht="12.75">
      <c r="A96">
        <v>96</v>
      </c>
      <c r="B96" t="s">
        <v>119</v>
      </c>
      <c r="C96" s="10"/>
      <c r="D96" s="11"/>
    </row>
    <row r="97" spans="1:4" ht="12.75">
      <c r="A97">
        <v>97</v>
      </c>
      <c r="B97" t="s">
        <v>120</v>
      </c>
      <c r="C97" s="10"/>
      <c r="D97" s="11"/>
    </row>
    <row r="98" spans="1:4" ht="12.75">
      <c r="A98">
        <v>98</v>
      </c>
      <c r="B98" t="s">
        <v>121</v>
      </c>
      <c r="C98" s="10"/>
      <c r="D98" s="11"/>
    </row>
    <row r="99" spans="1:4" ht="12.75">
      <c r="A99">
        <v>99</v>
      </c>
      <c r="B99" t="s">
        <v>122</v>
      </c>
      <c r="C99" s="10"/>
      <c r="D99" s="11"/>
    </row>
    <row r="100" spans="1:4" ht="12.75">
      <c r="A100">
        <v>100</v>
      </c>
      <c r="B100" t="s">
        <v>123</v>
      </c>
      <c r="C100" s="10"/>
      <c r="D100" s="11"/>
    </row>
    <row r="101" spans="1:4" ht="12.75">
      <c r="A101">
        <v>101</v>
      </c>
      <c r="B101" t="s">
        <v>124</v>
      </c>
      <c r="C101" s="10"/>
      <c r="D101" s="11"/>
    </row>
    <row r="102" spans="1:4" ht="12.75">
      <c r="A102">
        <v>102</v>
      </c>
      <c r="B102" t="s">
        <v>125</v>
      </c>
      <c r="C102" s="10"/>
      <c r="D102" s="11"/>
    </row>
    <row r="103" spans="1:4" ht="12.75">
      <c r="A103">
        <v>103</v>
      </c>
      <c r="B103" t="s">
        <v>126</v>
      </c>
      <c r="C103" s="10"/>
      <c r="D103" s="11"/>
    </row>
    <row r="104" spans="1:4" ht="12.75">
      <c r="A104">
        <v>104</v>
      </c>
      <c r="B104" t="s">
        <v>127</v>
      </c>
      <c r="C104" s="10"/>
      <c r="D104" s="11"/>
    </row>
    <row r="105" spans="1:4" ht="12.75">
      <c r="A105">
        <v>105</v>
      </c>
      <c r="B105" t="s">
        <v>128</v>
      </c>
      <c r="C105" s="10"/>
      <c r="D105" s="11"/>
    </row>
    <row r="106" spans="1:4" ht="12.75">
      <c r="A106">
        <v>106</v>
      </c>
      <c r="B106" t="s">
        <v>129</v>
      </c>
      <c r="C106" s="10"/>
      <c r="D106" s="11"/>
    </row>
    <row r="107" spans="1:4" ht="12.75">
      <c r="A107">
        <v>107</v>
      </c>
      <c r="B107" t="s">
        <v>130</v>
      </c>
      <c r="C107" s="10"/>
      <c r="D107" s="11"/>
    </row>
    <row r="108" spans="1:4" ht="12.75">
      <c r="A108">
        <v>108</v>
      </c>
      <c r="B108" t="s">
        <v>131</v>
      </c>
      <c r="C108" s="10"/>
      <c r="D108" s="11"/>
    </row>
    <row r="109" spans="1:4" ht="12.75">
      <c r="A109">
        <v>109</v>
      </c>
      <c r="B109" t="s">
        <v>132</v>
      </c>
      <c r="C109" s="10"/>
      <c r="D109" s="11"/>
    </row>
    <row r="110" spans="1:4" ht="12.75">
      <c r="A110">
        <v>110</v>
      </c>
      <c r="B110" t="s">
        <v>133</v>
      </c>
      <c r="C110" s="10"/>
      <c r="D110" s="11"/>
    </row>
    <row r="111" spans="1:4" ht="12.75">
      <c r="A111">
        <v>111</v>
      </c>
      <c r="B111" t="s">
        <v>134</v>
      </c>
      <c r="C111" s="10"/>
      <c r="D111" s="11"/>
    </row>
    <row r="112" spans="1:4" ht="12.75">
      <c r="A112">
        <v>112</v>
      </c>
      <c r="B112" t="s">
        <v>135</v>
      </c>
      <c r="C112" s="10"/>
      <c r="D112" s="11"/>
    </row>
    <row r="113" spans="1:4" ht="12.75">
      <c r="A113">
        <v>113</v>
      </c>
      <c r="B113" t="s">
        <v>136</v>
      </c>
      <c r="C113" s="10"/>
      <c r="D113" s="11"/>
    </row>
    <row r="114" spans="1:4" ht="12.75">
      <c r="A114">
        <v>114</v>
      </c>
      <c r="B114" t="s">
        <v>137</v>
      </c>
      <c r="C114" s="10"/>
      <c r="D114" s="11"/>
    </row>
    <row r="115" spans="1:4" ht="12.75">
      <c r="A115">
        <v>115</v>
      </c>
      <c r="B115" t="s">
        <v>138</v>
      </c>
      <c r="C115" s="10"/>
      <c r="D115" s="11"/>
    </row>
    <row r="116" spans="1:4" ht="12.75">
      <c r="A116">
        <v>116</v>
      </c>
      <c r="B116" t="s">
        <v>139</v>
      </c>
      <c r="C116" s="10"/>
      <c r="D116" s="11"/>
    </row>
    <row r="117" spans="1:4" ht="12.75">
      <c r="A117">
        <v>117</v>
      </c>
      <c r="B117" t="s">
        <v>140</v>
      </c>
      <c r="C117" s="10"/>
      <c r="D117" s="11"/>
    </row>
    <row r="118" spans="1:4" ht="12.75">
      <c r="A118">
        <v>118</v>
      </c>
      <c r="B118" t="s">
        <v>141</v>
      </c>
      <c r="C118" s="10"/>
      <c r="D118" s="11"/>
    </row>
    <row r="119" spans="1:4" ht="12.75">
      <c r="A119">
        <v>119</v>
      </c>
      <c r="B119" t="s">
        <v>142</v>
      </c>
      <c r="C119" s="10"/>
      <c r="D119" s="11"/>
    </row>
    <row r="120" spans="1:4" ht="12.75">
      <c r="A120">
        <v>120</v>
      </c>
      <c r="B120" t="s">
        <v>143</v>
      </c>
      <c r="C120" s="10"/>
      <c r="D120" s="11"/>
    </row>
    <row r="121" spans="1:4" ht="12.75">
      <c r="A121">
        <v>121</v>
      </c>
      <c r="B121" t="s">
        <v>144</v>
      </c>
      <c r="C121" s="10"/>
      <c r="D121" s="11"/>
    </row>
    <row r="122" spans="1:4" ht="12.75">
      <c r="A122">
        <v>122</v>
      </c>
      <c r="B122" t="s">
        <v>145</v>
      </c>
      <c r="C122" s="10"/>
      <c r="D122" s="11"/>
    </row>
    <row r="123" spans="1:4" ht="12.75">
      <c r="A123">
        <v>123</v>
      </c>
      <c r="B123" t="s">
        <v>146</v>
      </c>
      <c r="C123" s="10"/>
      <c r="D123" s="11"/>
    </row>
    <row r="124" spans="1:4" ht="12.75">
      <c r="A124">
        <v>124</v>
      </c>
      <c r="B124" t="s">
        <v>147</v>
      </c>
      <c r="C124" s="10"/>
      <c r="D124" s="11"/>
    </row>
    <row r="125" spans="1:4" ht="12.75">
      <c r="A125">
        <v>125</v>
      </c>
      <c r="B125" t="s">
        <v>148</v>
      </c>
      <c r="C125" s="10"/>
      <c r="D125" s="11"/>
    </row>
    <row r="126" spans="1:4" ht="12.75">
      <c r="A126">
        <v>126</v>
      </c>
      <c r="B126" t="s">
        <v>149</v>
      </c>
      <c r="C126" s="10"/>
      <c r="D126" s="11"/>
    </row>
    <row r="127" spans="1:4" ht="12.75">
      <c r="A127">
        <v>127</v>
      </c>
      <c r="B127" t="s">
        <v>150</v>
      </c>
      <c r="C127" s="10"/>
      <c r="D127" s="11"/>
    </row>
    <row r="128" spans="1:4" ht="12.75">
      <c r="A128">
        <v>128</v>
      </c>
      <c r="B128" t="s">
        <v>151</v>
      </c>
      <c r="C128" s="10"/>
      <c r="D128" s="11"/>
    </row>
    <row r="129" spans="1:4" ht="12.75">
      <c r="A129">
        <v>129</v>
      </c>
      <c r="B129" t="s">
        <v>152</v>
      </c>
      <c r="C129" s="10"/>
      <c r="D129" s="11"/>
    </row>
    <row r="130" spans="1:4" ht="12.75">
      <c r="A130">
        <v>130</v>
      </c>
      <c r="B130" t="s">
        <v>153</v>
      </c>
      <c r="C130" s="10"/>
      <c r="D130" s="11"/>
    </row>
    <row r="131" spans="1:4" ht="12.75">
      <c r="A131">
        <v>131</v>
      </c>
      <c r="B131" t="s">
        <v>154</v>
      </c>
      <c r="C131" s="10"/>
      <c r="D131" s="11"/>
    </row>
    <row r="132" spans="1:4" ht="12.75">
      <c r="A132">
        <v>132</v>
      </c>
      <c r="B132" t="s">
        <v>155</v>
      </c>
      <c r="C132" s="10"/>
      <c r="D132" s="11"/>
    </row>
    <row r="133" spans="1:4" ht="12.75">
      <c r="A133">
        <v>133</v>
      </c>
      <c r="B133" t="s">
        <v>156</v>
      </c>
      <c r="C133" s="10"/>
      <c r="D133" s="11"/>
    </row>
    <row r="134" spans="1:4" ht="12.75">
      <c r="A134">
        <v>134</v>
      </c>
      <c r="B134" t="s">
        <v>157</v>
      </c>
      <c r="C134" s="10"/>
      <c r="D134" s="11"/>
    </row>
    <row r="135" spans="1:4" ht="12.75">
      <c r="A135">
        <v>135</v>
      </c>
      <c r="B135" t="s">
        <v>158</v>
      </c>
      <c r="C135" s="10"/>
      <c r="D135" s="11"/>
    </row>
    <row r="136" spans="1:4" ht="12.75">
      <c r="A136">
        <v>136</v>
      </c>
      <c r="B136" t="s">
        <v>159</v>
      </c>
      <c r="C136" s="10"/>
      <c r="D136" s="11"/>
    </row>
    <row r="137" spans="1:2" ht="12.75">
      <c r="A137">
        <v>137</v>
      </c>
      <c r="B137" t="s">
        <v>160</v>
      </c>
    </row>
    <row r="138" spans="1:2" ht="12.75">
      <c r="A138">
        <v>138</v>
      </c>
      <c r="B138" t="s">
        <v>161</v>
      </c>
    </row>
    <row r="139" spans="1:2" ht="12.75">
      <c r="A139">
        <v>139</v>
      </c>
      <c r="B139" t="s">
        <v>162</v>
      </c>
    </row>
    <row r="140" spans="1:2" ht="12.75">
      <c r="A140">
        <v>140</v>
      </c>
      <c r="B140" t="s">
        <v>163</v>
      </c>
    </row>
    <row r="141" spans="1:2" ht="12.75">
      <c r="A141">
        <v>141</v>
      </c>
      <c r="B141" t="s">
        <v>164</v>
      </c>
    </row>
    <row r="142" spans="1:2" ht="12.75">
      <c r="A142">
        <v>142</v>
      </c>
      <c r="B142" t="s">
        <v>165</v>
      </c>
    </row>
    <row r="143" spans="1:2" ht="12.75">
      <c r="A143">
        <v>143</v>
      </c>
      <c r="B143" t="s">
        <v>166</v>
      </c>
    </row>
    <row r="144" spans="1:2" ht="12.75">
      <c r="A144">
        <v>144</v>
      </c>
      <c r="B144" t="s">
        <v>167</v>
      </c>
    </row>
    <row r="145" spans="1:2" ht="12.75">
      <c r="A145">
        <v>145</v>
      </c>
      <c r="B145" t="s">
        <v>168</v>
      </c>
    </row>
    <row r="146" spans="1:2" ht="12.75">
      <c r="A146">
        <v>146</v>
      </c>
      <c r="B146" t="s">
        <v>169</v>
      </c>
    </row>
    <row r="147" spans="1:2" ht="12.75">
      <c r="A147">
        <v>147</v>
      </c>
      <c r="B147" t="s">
        <v>170</v>
      </c>
    </row>
    <row r="148" spans="1:2" ht="12.75">
      <c r="A148">
        <v>148</v>
      </c>
      <c r="B148" t="s">
        <v>171</v>
      </c>
    </row>
    <row r="149" spans="1:2" ht="12.75">
      <c r="A149">
        <v>149</v>
      </c>
      <c r="B149" t="s">
        <v>172</v>
      </c>
    </row>
    <row r="150" spans="1:2" ht="12.75">
      <c r="A150">
        <v>150</v>
      </c>
      <c r="B150" t="s">
        <v>173</v>
      </c>
    </row>
    <row r="151" spans="1:2" ht="12.75">
      <c r="A151">
        <v>151</v>
      </c>
      <c r="B151" t="s">
        <v>174</v>
      </c>
    </row>
    <row r="152" spans="1:2" ht="12.75">
      <c r="A152">
        <v>152</v>
      </c>
      <c r="B152" t="s">
        <v>175</v>
      </c>
    </row>
    <row r="153" spans="1:2" ht="12.75">
      <c r="A153">
        <v>153</v>
      </c>
      <c r="B153" t="s">
        <v>176</v>
      </c>
    </row>
    <row r="154" spans="1:2" ht="12.75">
      <c r="A154">
        <v>154</v>
      </c>
      <c r="B154" t="s">
        <v>177</v>
      </c>
    </row>
    <row r="155" spans="1:2" ht="12.75">
      <c r="A155">
        <v>155</v>
      </c>
      <c r="B155" t="s">
        <v>178</v>
      </c>
    </row>
    <row r="156" spans="1:2" ht="12.75">
      <c r="A156">
        <v>156</v>
      </c>
      <c r="B156" t="s">
        <v>179</v>
      </c>
    </row>
    <row r="157" spans="1:2" ht="12.75">
      <c r="A157">
        <v>157</v>
      </c>
      <c r="B157" t="s">
        <v>180</v>
      </c>
    </row>
    <row r="158" spans="1:2" ht="12.75">
      <c r="A158">
        <v>158</v>
      </c>
      <c r="B158" t="s">
        <v>181</v>
      </c>
    </row>
    <row r="159" spans="1:2" ht="12.75">
      <c r="A159">
        <v>159</v>
      </c>
      <c r="B159" t="s">
        <v>182</v>
      </c>
    </row>
    <row r="160" spans="1:2" ht="12.75">
      <c r="A160">
        <v>160</v>
      </c>
      <c r="B160" t="s">
        <v>183</v>
      </c>
    </row>
    <row r="161" spans="1:2" ht="12.75">
      <c r="A161">
        <v>161</v>
      </c>
      <c r="B161" t="s">
        <v>184</v>
      </c>
    </row>
    <row r="162" spans="1:2" ht="12.75">
      <c r="A162">
        <v>162</v>
      </c>
      <c r="B162" t="s">
        <v>185</v>
      </c>
    </row>
    <row r="163" spans="1:2" ht="12.75">
      <c r="A163">
        <v>163</v>
      </c>
      <c r="B163" t="s">
        <v>186</v>
      </c>
    </row>
    <row r="164" spans="1:2" ht="12.75">
      <c r="A164">
        <v>164</v>
      </c>
      <c r="B164" t="s">
        <v>187</v>
      </c>
    </row>
    <row r="165" spans="1:2" ht="12.75">
      <c r="A165">
        <v>165</v>
      </c>
      <c r="B165" t="s">
        <v>188</v>
      </c>
    </row>
    <row r="166" spans="1:2" ht="12.75">
      <c r="A166">
        <v>166</v>
      </c>
      <c r="B166" t="s">
        <v>189</v>
      </c>
    </row>
    <row r="167" spans="1:2" ht="12.75">
      <c r="A167">
        <v>167</v>
      </c>
      <c r="B167" t="s">
        <v>190</v>
      </c>
    </row>
    <row r="168" spans="1:2" ht="12.75">
      <c r="A168">
        <v>168</v>
      </c>
      <c r="B168" t="s">
        <v>191</v>
      </c>
    </row>
    <row r="169" spans="1:2" ht="12.75">
      <c r="A169">
        <v>169</v>
      </c>
      <c r="B169" t="s">
        <v>192</v>
      </c>
    </row>
    <row r="170" spans="1:2" ht="12.75">
      <c r="A170">
        <v>170</v>
      </c>
      <c r="B170" t="s">
        <v>193</v>
      </c>
    </row>
    <row r="171" spans="1:2" ht="12.75">
      <c r="A171">
        <v>171</v>
      </c>
      <c r="B171" t="s">
        <v>194</v>
      </c>
    </row>
    <row r="172" spans="1:2" ht="12.75">
      <c r="A172">
        <v>172</v>
      </c>
      <c r="B172" t="s">
        <v>195</v>
      </c>
    </row>
    <row r="173" spans="1:2" ht="12.75">
      <c r="A173">
        <v>173</v>
      </c>
      <c r="B173" t="s">
        <v>196</v>
      </c>
    </row>
    <row r="174" spans="1:2" ht="12.75">
      <c r="A174">
        <v>174</v>
      </c>
      <c r="B174" t="s">
        <v>197</v>
      </c>
    </row>
    <row r="175" spans="1:2" ht="12.75">
      <c r="A175">
        <v>175</v>
      </c>
      <c r="B175" t="s">
        <v>198</v>
      </c>
    </row>
    <row r="176" spans="1:2" ht="12.75">
      <c r="A176">
        <v>176</v>
      </c>
      <c r="B176" t="s">
        <v>199</v>
      </c>
    </row>
    <row r="177" spans="1:2" ht="12.75">
      <c r="A177">
        <v>177</v>
      </c>
      <c r="B177" t="s">
        <v>200</v>
      </c>
    </row>
    <row r="178" spans="1:2" ht="12.75">
      <c r="A178">
        <v>178</v>
      </c>
      <c r="B178" t="s">
        <v>201</v>
      </c>
    </row>
    <row r="179" spans="1:2" ht="12.75">
      <c r="A179">
        <v>179</v>
      </c>
      <c r="B179" t="s">
        <v>202</v>
      </c>
    </row>
    <row r="180" spans="1:2" ht="12.75">
      <c r="A180">
        <v>180</v>
      </c>
      <c r="B180" t="s">
        <v>203</v>
      </c>
    </row>
    <row r="181" spans="1:2" ht="12.75">
      <c r="A181">
        <v>181</v>
      </c>
      <c r="B181" t="s">
        <v>204</v>
      </c>
    </row>
    <row r="182" spans="1:2" ht="12.75">
      <c r="A182">
        <v>182</v>
      </c>
      <c r="B182" t="s">
        <v>205</v>
      </c>
    </row>
    <row r="183" spans="1:2" ht="12.75">
      <c r="A183">
        <v>183</v>
      </c>
      <c r="B183" t="s">
        <v>206</v>
      </c>
    </row>
    <row r="184" spans="1:2" ht="12.75">
      <c r="A184">
        <v>184</v>
      </c>
      <c r="B184" t="s">
        <v>207</v>
      </c>
    </row>
    <row r="185" spans="1:2" ht="12.75">
      <c r="A185">
        <v>185</v>
      </c>
      <c r="B185" t="s">
        <v>208</v>
      </c>
    </row>
    <row r="186" spans="1:2" ht="12.75">
      <c r="A186">
        <v>186</v>
      </c>
      <c r="B186" t="s">
        <v>209</v>
      </c>
    </row>
    <row r="187" spans="1:2" ht="12.75">
      <c r="A187">
        <v>187</v>
      </c>
      <c r="B187" t="s">
        <v>210</v>
      </c>
    </row>
    <row r="188" spans="1:2" ht="12.75">
      <c r="A188">
        <v>188</v>
      </c>
      <c r="B188" t="s">
        <v>211</v>
      </c>
    </row>
    <row r="189" spans="1:2" ht="12.75">
      <c r="A189">
        <v>189</v>
      </c>
      <c r="B189" t="s">
        <v>212</v>
      </c>
    </row>
    <row r="190" spans="1:2" ht="12.75">
      <c r="A190">
        <v>190</v>
      </c>
      <c r="B190" t="s">
        <v>213</v>
      </c>
    </row>
    <row r="191" spans="1:2" ht="12.75">
      <c r="A191">
        <v>191</v>
      </c>
      <c r="B191" t="s">
        <v>214</v>
      </c>
    </row>
    <row r="192" spans="1:2" ht="12.75">
      <c r="A192">
        <v>192</v>
      </c>
      <c r="B192" t="s">
        <v>215</v>
      </c>
    </row>
    <row r="193" spans="1:2" ht="12.75">
      <c r="A193">
        <v>193</v>
      </c>
      <c r="B193" t="s">
        <v>216</v>
      </c>
    </row>
    <row r="194" spans="1:2" ht="12.75">
      <c r="A194">
        <v>194</v>
      </c>
      <c r="B194" t="s">
        <v>217</v>
      </c>
    </row>
    <row r="195" spans="1:2" ht="12.75">
      <c r="A195">
        <v>195</v>
      </c>
      <c r="B195" t="s">
        <v>218</v>
      </c>
    </row>
    <row r="196" spans="1:2" ht="12.75">
      <c r="A196">
        <v>196</v>
      </c>
      <c r="B196" t="s">
        <v>219</v>
      </c>
    </row>
    <row r="197" spans="1:2" ht="12.75">
      <c r="A197">
        <v>197</v>
      </c>
      <c r="B197" t="s">
        <v>220</v>
      </c>
    </row>
    <row r="198" spans="1:2" ht="12.75">
      <c r="A198">
        <v>198</v>
      </c>
      <c r="B198" t="s">
        <v>221</v>
      </c>
    </row>
    <row r="199" spans="1:2" ht="12.75">
      <c r="A199">
        <v>199</v>
      </c>
      <c r="B199" t="s">
        <v>222</v>
      </c>
    </row>
    <row r="200" spans="1:2" ht="12.75">
      <c r="A200">
        <v>200</v>
      </c>
      <c r="B200" t="s">
        <v>223</v>
      </c>
    </row>
    <row r="201" spans="1:2" ht="12.75">
      <c r="A201">
        <v>201</v>
      </c>
      <c r="B201" t="s">
        <v>224</v>
      </c>
    </row>
    <row r="202" spans="1:2" ht="12.75">
      <c r="A202">
        <v>202</v>
      </c>
      <c r="B202" t="s">
        <v>225</v>
      </c>
    </row>
    <row r="203" spans="1:2" ht="12.75">
      <c r="A203">
        <v>203</v>
      </c>
      <c r="B203" t="s">
        <v>226</v>
      </c>
    </row>
    <row r="204" spans="1:2" ht="12.75">
      <c r="A204">
        <v>204</v>
      </c>
      <c r="B204" t="s">
        <v>227</v>
      </c>
    </row>
    <row r="205" spans="1:2" ht="12.75">
      <c r="A205">
        <v>205</v>
      </c>
      <c r="B205" t="s">
        <v>228</v>
      </c>
    </row>
    <row r="206" spans="1:2" ht="12.75">
      <c r="A206">
        <v>206</v>
      </c>
      <c r="B206" t="s">
        <v>229</v>
      </c>
    </row>
    <row r="207" spans="1:2" ht="12.75">
      <c r="A207">
        <v>207</v>
      </c>
      <c r="B207" t="s">
        <v>230</v>
      </c>
    </row>
    <row r="208" spans="1:2" ht="12.75">
      <c r="A208">
        <v>208</v>
      </c>
      <c r="B208" t="s">
        <v>231</v>
      </c>
    </row>
    <row r="209" spans="1:2" ht="12.75">
      <c r="A209">
        <v>209</v>
      </c>
      <c r="B209" t="s">
        <v>232</v>
      </c>
    </row>
    <row r="210" spans="1:2" ht="12.75">
      <c r="A210">
        <v>210</v>
      </c>
      <c r="B210" t="s">
        <v>233</v>
      </c>
    </row>
    <row r="211" spans="1:2" ht="12.75">
      <c r="A211">
        <v>211</v>
      </c>
      <c r="B211" t="s">
        <v>234</v>
      </c>
    </row>
    <row r="212" spans="1:2" ht="12.75">
      <c r="A212">
        <v>212</v>
      </c>
      <c r="B212" t="s">
        <v>235</v>
      </c>
    </row>
    <row r="213" spans="1:2" ht="12.75">
      <c r="A213">
        <v>213</v>
      </c>
      <c r="B213" t="s">
        <v>236</v>
      </c>
    </row>
    <row r="214" spans="1:2" ht="12.75">
      <c r="A214">
        <v>214</v>
      </c>
      <c r="B214" t="s">
        <v>237</v>
      </c>
    </row>
    <row r="215" spans="1:2" ht="12.75">
      <c r="A215">
        <v>215</v>
      </c>
      <c r="B215" t="s">
        <v>238</v>
      </c>
    </row>
    <row r="216" spans="1:2" ht="12.75">
      <c r="A216">
        <v>216</v>
      </c>
      <c r="B216" t="s">
        <v>239</v>
      </c>
    </row>
    <row r="217" spans="1:2" ht="12.75">
      <c r="A217">
        <v>217</v>
      </c>
      <c r="B217" t="s">
        <v>240</v>
      </c>
    </row>
    <row r="218" spans="1:2" ht="12.75">
      <c r="A218">
        <v>218</v>
      </c>
      <c r="B218" t="s">
        <v>241</v>
      </c>
    </row>
    <row r="219" spans="1:2" ht="12.75">
      <c r="A219">
        <v>219</v>
      </c>
      <c r="B219" t="s">
        <v>242</v>
      </c>
    </row>
    <row r="220" spans="1:2" ht="12.75">
      <c r="A220">
        <v>220</v>
      </c>
      <c r="B220" t="s">
        <v>243</v>
      </c>
    </row>
    <row r="221" spans="1:2" ht="12.75">
      <c r="A221">
        <v>221</v>
      </c>
      <c r="B221" t="s">
        <v>244</v>
      </c>
    </row>
    <row r="222" spans="1:2" ht="12.75">
      <c r="A222">
        <v>222</v>
      </c>
      <c r="B222" t="s">
        <v>245</v>
      </c>
    </row>
    <row r="223" spans="1:2" ht="12.75">
      <c r="A223">
        <v>223</v>
      </c>
      <c r="B223" t="s">
        <v>246</v>
      </c>
    </row>
    <row r="224" spans="1:2" ht="12.75">
      <c r="A224">
        <v>224</v>
      </c>
      <c r="B224" t="s">
        <v>247</v>
      </c>
    </row>
    <row r="225" spans="1:2" ht="12.75">
      <c r="A225">
        <v>225</v>
      </c>
      <c r="B225" t="s">
        <v>248</v>
      </c>
    </row>
    <row r="226" spans="1:2" ht="12.75">
      <c r="A226">
        <v>226</v>
      </c>
      <c r="B226" t="s">
        <v>249</v>
      </c>
    </row>
    <row r="227" spans="1:2" ht="12.75">
      <c r="A227">
        <v>227</v>
      </c>
      <c r="B227" t="s">
        <v>250</v>
      </c>
    </row>
    <row r="228" spans="1:2" ht="12.75">
      <c r="A228">
        <v>228</v>
      </c>
      <c r="B228" t="s">
        <v>251</v>
      </c>
    </row>
    <row r="229" spans="1:2" ht="12.75">
      <c r="A229">
        <v>229</v>
      </c>
      <c r="B229" t="s">
        <v>252</v>
      </c>
    </row>
    <row r="230" spans="1:2" ht="12.75">
      <c r="A230">
        <v>230</v>
      </c>
      <c r="B230" t="s">
        <v>253</v>
      </c>
    </row>
    <row r="231" spans="1:2" ht="12.75">
      <c r="A231">
        <v>231</v>
      </c>
      <c r="B231" t="s">
        <v>254</v>
      </c>
    </row>
    <row r="232" spans="1:2" ht="12.75">
      <c r="A232">
        <v>232</v>
      </c>
      <c r="B232" t="s">
        <v>255</v>
      </c>
    </row>
    <row r="233" spans="1:2" ht="12.75">
      <c r="A233">
        <v>233</v>
      </c>
      <c r="B233" t="s">
        <v>256</v>
      </c>
    </row>
    <row r="234" spans="1:2" ht="12.75">
      <c r="A234">
        <v>234</v>
      </c>
      <c r="B234" t="s">
        <v>257</v>
      </c>
    </row>
    <row r="235" spans="1:2" ht="12.75">
      <c r="A235">
        <v>235</v>
      </c>
      <c r="B235" t="s">
        <v>258</v>
      </c>
    </row>
    <row r="236" spans="1:2" ht="12.75">
      <c r="A236">
        <v>236</v>
      </c>
      <c r="B236" t="s">
        <v>259</v>
      </c>
    </row>
    <row r="237" spans="1:2" ht="12.75">
      <c r="A237">
        <v>237</v>
      </c>
      <c r="B237" t="s">
        <v>260</v>
      </c>
    </row>
    <row r="238" spans="1:2" ht="12.75">
      <c r="A238">
        <v>238</v>
      </c>
      <c r="B238" t="s">
        <v>261</v>
      </c>
    </row>
    <row r="239" spans="1:2" ht="12.75">
      <c r="A239">
        <v>239</v>
      </c>
      <c r="B239" t="s">
        <v>262</v>
      </c>
    </row>
    <row r="240" spans="1:2" ht="12.75">
      <c r="A240">
        <v>240</v>
      </c>
      <c r="B240" t="s">
        <v>263</v>
      </c>
    </row>
    <row r="241" spans="1:2" ht="12.75">
      <c r="A241">
        <v>241</v>
      </c>
      <c r="B241" t="s">
        <v>264</v>
      </c>
    </row>
    <row r="242" spans="1:2" ht="12.75">
      <c r="A242">
        <v>242</v>
      </c>
      <c r="B242" t="s">
        <v>265</v>
      </c>
    </row>
    <row r="243" spans="1:2" ht="12.75">
      <c r="A243">
        <v>243</v>
      </c>
      <c r="B243" t="s">
        <v>266</v>
      </c>
    </row>
    <row r="244" spans="1:2" ht="12.75">
      <c r="A244">
        <v>244</v>
      </c>
      <c r="B244" t="s">
        <v>267</v>
      </c>
    </row>
    <row r="245" spans="1:2" ht="12.75">
      <c r="A245">
        <v>245</v>
      </c>
      <c r="B245" t="s">
        <v>268</v>
      </c>
    </row>
    <row r="246" spans="1:2" ht="12.75">
      <c r="A246">
        <v>246</v>
      </c>
      <c r="B246" t="s">
        <v>269</v>
      </c>
    </row>
    <row r="247" spans="1:2" ht="12.75">
      <c r="A247">
        <v>247</v>
      </c>
      <c r="B247" t="s">
        <v>270</v>
      </c>
    </row>
    <row r="248" spans="1:2" ht="12.75">
      <c r="A248">
        <v>248</v>
      </c>
      <c r="B248" t="s">
        <v>271</v>
      </c>
    </row>
    <row r="249" spans="1:2" ht="12.75">
      <c r="A249">
        <v>249</v>
      </c>
      <c r="B249" t="s">
        <v>272</v>
      </c>
    </row>
    <row r="250" spans="1:2" ht="12.75">
      <c r="A250">
        <v>250</v>
      </c>
      <c r="B250" t="s">
        <v>273</v>
      </c>
    </row>
    <row r="251" spans="1:2" ht="12.75">
      <c r="A251">
        <v>251</v>
      </c>
      <c r="B251" t="s">
        <v>274</v>
      </c>
    </row>
    <row r="252" spans="1:2" ht="12.75">
      <c r="A252">
        <v>252</v>
      </c>
      <c r="B252" t="s">
        <v>275</v>
      </c>
    </row>
    <row r="253" spans="1:2" ht="12.75">
      <c r="A253">
        <v>253</v>
      </c>
      <c r="B253" t="s">
        <v>276</v>
      </c>
    </row>
    <row r="254" spans="1:2" ht="12.75">
      <c r="A254">
        <v>254</v>
      </c>
      <c r="B254" t="s">
        <v>277</v>
      </c>
    </row>
    <row r="255" spans="1:2" ht="12.75">
      <c r="A255">
        <v>255</v>
      </c>
      <c r="B255" t="s">
        <v>278</v>
      </c>
    </row>
    <row r="256" spans="1:2" ht="12.75">
      <c r="A256">
        <v>256</v>
      </c>
      <c r="B256" t="s">
        <v>279</v>
      </c>
    </row>
    <row r="257" spans="1:2" ht="12.75">
      <c r="A257">
        <v>257</v>
      </c>
      <c r="B257" t="s">
        <v>280</v>
      </c>
    </row>
    <row r="258" spans="1:2" ht="12.75">
      <c r="A258">
        <v>258</v>
      </c>
      <c r="B258" t="s">
        <v>281</v>
      </c>
    </row>
    <row r="259" spans="1:2" ht="12.75">
      <c r="A259">
        <v>259</v>
      </c>
      <c r="B259" t="s">
        <v>282</v>
      </c>
    </row>
    <row r="260" spans="1:2" ht="12.75">
      <c r="A260">
        <v>260</v>
      </c>
      <c r="B260" t="s">
        <v>283</v>
      </c>
    </row>
    <row r="261" spans="1:2" ht="12.75">
      <c r="A261">
        <v>261</v>
      </c>
      <c r="B261" t="s">
        <v>284</v>
      </c>
    </row>
    <row r="262" spans="1:2" ht="12.75">
      <c r="A262">
        <v>262</v>
      </c>
      <c r="B262" t="s">
        <v>285</v>
      </c>
    </row>
    <row r="263" spans="1:2" ht="12.75">
      <c r="A263">
        <v>263</v>
      </c>
      <c r="B263" t="s">
        <v>286</v>
      </c>
    </row>
    <row r="264" spans="1:2" ht="12.75">
      <c r="A264">
        <v>264</v>
      </c>
      <c r="B264" t="s">
        <v>287</v>
      </c>
    </row>
    <row r="265" spans="1:2" ht="12.75">
      <c r="A265">
        <v>265</v>
      </c>
      <c r="B265" t="s">
        <v>288</v>
      </c>
    </row>
    <row r="266" spans="1:2" ht="12.75">
      <c r="A266">
        <v>266</v>
      </c>
      <c r="B266" t="s">
        <v>289</v>
      </c>
    </row>
    <row r="267" spans="1:2" ht="12.75">
      <c r="A267">
        <v>267</v>
      </c>
      <c r="B267" s="69" t="s">
        <v>330</v>
      </c>
    </row>
    <row r="268" spans="1:2" ht="12.75">
      <c r="A268">
        <v>268</v>
      </c>
      <c r="B268" s="69" t="s">
        <v>331</v>
      </c>
    </row>
    <row r="269" spans="1:2" ht="12.75">
      <c r="A269">
        <v>269</v>
      </c>
      <c r="B269" s="69" t="s">
        <v>332</v>
      </c>
    </row>
    <row r="270" spans="1:2" ht="12.75">
      <c r="A270">
        <v>270</v>
      </c>
      <c r="B270" s="69" t="s">
        <v>333</v>
      </c>
    </row>
    <row r="271" spans="1:2" ht="12.75">
      <c r="A271">
        <v>271</v>
      </c>
      <c r="B271" s="69" t="s">
        <v>334</v>
      </c>
    </row>
    <row r="272" spans="1:2" ht="12.75">
      <c r="A272">
        <v>272</v>
      </c>
      <c r="B272" s="69" t="s">
        <v>335</v>
      </c>
    </row>
    <row r="273" spans="1:2" ht="12.75">
      <c r="A273">
        <v>273</v>
      </c>
      <c r="B273" s="69" t="s">
        <v>336</v>
      </c>
    </row>
    <row r="274" spans="1:2" ht="12.75">
      <c r="A274">
        <v>274</v>
      </c>
      <c r="B274" s="69" t="s">
        <v>337</v>
      </c>
    </row>
    <row r="275" spans="1:2" ht="12.75">
      <c r="A275">
        <v>275</v>
      </c>
      <c r="B275" s="69" t="s">
        <v>338</v>
      </c>
    </row>
    <row r="276" spans="1:2" ht="12.75">
      <c r="A276">
        <v>276</v>
      </c>
      <c r="B276" s="69" t="s">
        <v>339</v>
      </c>
    </row>
    <row r="277" spans="1:2" ht="12.75">
      <c r="A277">
        <v>277</v>
      </c>
      <c r="B277" s="69" t="s">
        <v>340</v>
      </c>
    </row>
    <row r="278" spans="1:2" ht="12.75">
      <c r="A278">
        <v>278</v>
      </c>
      <c r="B278" s="69" t="s">
        <v>341</v>
      </c>
    </row>
    <row r="279" spans="1:2" ht="12.75">
      <c r="A279">
        <v>279</v>
      </c>
      <c r="B279" s="69" t="s">
        <v>342</v>
      </c>
    </row>
    <row r="280" spans="1:2" ht="12.75">
      <c r="A280">
        <v>280</v>
      </c>
      <c r="B280" s="69" t="s">
        <v>343</v>
      </c>
    </row>
    <row r="281" spans="1:2" ht="12.75">
      <c r="A281">
        <v>281</v>
      </c>
      <c r="B281" s="69" t="s">
        <v>344</v>
      </c>
    </row>
    <row r="282" spans="1:2" ht="12.75">
      <c r="A282">
        <v>282</v>
      </c>
      <c r="B282" s="69" t="s">
        <v>345</v>
      </c>
    </row>
    <row r="283" spans="1:2" ht="12.75">
      <c r="A283">
        <v>283</v>
      </c>
      <c r="B283" s="69" t="s">
        <v>346</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MERIAL</dc:creator>
  <cp:keywords/>
  <dc:description/>
  <cp:lastModifiedBy>TURPIN Frédéric (ITUTURF)</cp:lastModifiedBy>
  <cp:lastPrinted>2008-11-12T13:31:36Z</cp:lastPrinted>
  <dcterms:created xsi:type="dcterms:W3CDTF">2008-11-12T11:12:51Z</dcterms:created>
  <dcterms:modified xsi:type="dcterms:W3CDTF">2015-09-03T13:26:22Z</dcterms:modified>
  <cp:category/>
  <cp:version/>
  <cp:contentType/>
  <cp:contentStatus/>
</cp:coreProperties>
</file>